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rawings" sheetId="1" state="visible" r:id="rId2"/>
    <sheet name="Commercial" sheetId="2" state="visible" r:id="rId3"/>
    <sheet name="Protvino" sheetId="3" state="visible" r:id="rId4"/>
  </sheets>
  <definedNames>
    <definedName function="false" hidden="false" name="__shared_1_0_0" vbProcedure="false">HYPERLINK((REPLACE(#REF!,1,0,"https://edms.cern.ch/cdd/plsql/c4w_02.drawing_info?num=")),"See")))))))))))))</definedName>
    <definedName function="false" hidden="false" name="__shared_1_0_1" vbProcedure="false">$H$6*#REF!</definedName>
    <definedName function="false" hidden="false" name="__shared_1_0_2" vbProcedure="false">$I$6*#REF!</definedName>
    <definedName function="false" hidden="false" name="__shared_1_0_3" vbProcedure="false">IF((#REF!+#REF!-#REF!)&lt;0,0,#REF!+#REF!-#REF!)))))))))</definedName>
    <definedName function="false" hidden="false" name="__shared_1_0_4" vbProcedure="false">HYPERLINK((REPLACE(#REF!,1,0,"https://edms.cern.ch/cdd/plsql/c4w_02.drawing_info?num=")),"See")))))))))))))</definedName>
    <definedName function="false" hidden="false" name="__shared_1_0_5" vbProcedure="false">$H$10*#REF!</definedName>
    <definedName function="false" hidden="false" name="__shared_1_0_6" vbProcedure="false">$I$10*#REF!</definedName>
    <definedName function="false" hidden="false" name="__shared_1_0_7" vbProcedure="false">$H$10*#REF!</definedName>
    <definedName function="false" hidden="false" name="__shared_1_0_8" vbProcedure="false">$I$10*#REF!</definedName>
    <definedName function="false" hidden="false" name="__shared_2_0_0" vbProcedure="false">IF(((#REF!*#REF!)-#REF!)&lt;0,0,(#REF!*#REF!)-#REF!)))))))))))))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<sst xmlns="http://schemas.openxmlformats.org/spreadsheetml/2006/main" count="255" uniqueCount="155">
  <si>
    <t>LIC Production - Drawing list - 17.12.2010</t>
  </si>
  <si>
    <t>Drawing information</t>
  </si>
  <si>
    <t>Production issues</t>
  </si>
  <si>
    <t>Drawing number</t>
  </si>
  <si>
    <t>Remark</t>
  </si>
  <si>
    <t>Vers.</t>
  </si>
  <si>
    <t>See</t>
  </si>
  <si>
    <t>Q. Ass.</t>
  </si>
  <si>
    <t>Qty.</t>
  </si>
  <si>
    <t>Spare</t>
  </si>
  <si>
    <t>Pro. Qty.</t>
  </si>
  <si>
    <t>Total</t>
  </si>
  <si>
    <t>Material</t>
  </si>
  <si>
    <t>Manuf.</t>
  </si>
  <si>
    <t>Assembly</t>
  </si>
  <si>
    <t>Remarks</t>
  </si>
  <si>
    <t>Order by</t>
  </si>
  <si>
    <t>Status</t>
  </si>
  <si>
    <t>LHCBLM__0087</t>
  </si>
  <si>
    <t>on work</t>
  </si>
  <si>
    <t>ELECTRICAL CONNECTORS - LIC ASSEMBLY</t>
  </si>
  <si>
    <t>1st</t>
  </si>
  <si>
    <t>Protvino</t>
  </si>
  <si>
    <t>drawing to upgrade</t>
  </si>
  <si>
    <t>JMM</t>
  </si>
  <si>
    <t>LHCBLM__0037</t>
  </si>
  <si>
    <t>ELECTRICAL CONNECTION - EXTERNAL PLATE</t>
  </si>
  <si>
    <t>C</t>
  </si>
  <si>
    <t>CERN</t>
  </si>
  <si>
    <t>External</t>
  </si>
  <si>
    <t>LHCBLM__0038</t>
  </si>
  <si>
    <t>ELECTRICAL CONNECTION - EXTERNAL TUBE</t>
  </si>
  <si>
    <t>B</t>
  </si>
  <si>
    <t>LHCBLM__0056</t>
  </si>
  <si>
    <t>SCREEN FOR SEM COVER -</t>
  </si>
  <si>
    <t>LHCBLM__0084</t>
  </si>
  <si>
    <t>LIC ASSEMBLY - ALUMINIUM ELECTRODES</t>
  </si>
  <si>
    <t>LHCBLM__0004</t>
  </si>
  <si>
    <t>TYPE 1</t>
  </si>
  <si>
    <t>MULTIPLE ELECTRODE BLM - ELECTRODE</t>
  </si>
  <si>
    <t>LHCBLM__0007</t>
  </si>
  <si>
    <t>TYPE E</t>
  </si>
  <si>
    <t>MULTIPLE ELECTRODE BLM - ELECTRODE SPACERS</t>
  </si>
  <si>
    <t>D</t>
  </si>
  <si>
    <t>TYPE A</t>
  </si>
  <si>
    <t>LHCBLM__0081</t>
  </si>
  <si>
    <t>LIC ELECTRODES - BOTTOM COVER</t>
  </si>
  <si>
    <t>LHCBLM__0052</t>
  </si>
  <si>
    <t>SEM-TITANIUM ELECTRODES - ELECTRICAL CONNECTION</t>
  </si>
  <si>
    <t>LHCBLM__0040</t>
  </si>
  <si>
    <t>TYPE D</t>
  </si>
  <si>
    <t>MULTIPLE ELECTRODE BLM - EXTERNAL TUBE</t>
  </si>
  <si>
    <t>LHCBLM__0086</t>
  </si>
  <si>
    <t>LIC ALUMINIUM ELECTRODES - COVER ASSEMBLY</t>
  </si>
  <si>
    <t>A</t>
  </si>
  <si>
    <t>LHCBLM__0082</t>
  </si>
  <si>
    <t>LIC ELECTRODES - COVER</t>
  </si>
  <si>
    <t>LHCBLM__0035</t>
  </si>
  <si>
    <t>WELDED SPACER -</t>
  </si>
  <si>
    <t>LHCBLM__0088</t>
  </si>
  <si>
    <t>MANCHON ISOLANT -</t>
  </si>
  <si>
    <t>Manufacture according to drawing LHCBLM__0055</t>
  </si>
  <si>
    <t>LHCBLM__0083</t>
  </si>
  <si>
    <t>ELECTRICAL SHIELDING - FOR FEEDTHROUGH</t>
  </si>
  <si>
    <t>LHCBLM__0085</t>
  </si>
  <si>
    <t>HOLDER ON COVER -</t>
  </si>
  <si>
    <t>order by JMM</t>
  </si>
  <si>
    <t>DISQUES INOX 316 L</t>
  </si>
  <si>
    <t>TUBE INOX 316L D. 6 X 4 RE</t>
  </si>
  <si>
    <t>24m</t>
  </si>
  <si>
    <t>330 pieces 105mm+330 pieces 66mm-vu avec</t>
  </si>
  <si>
    <t>56m</t>
  </si>
  <si>
    <t>ROUND TU. 304L WELD. 88,9x2,0</t>
  </si>
  <si>
    <t>12m</t>
  </si>
  <si>
    <t>TUBE INOX 316L D.18 X 15 RE   plan LHCBLM__0083.4</t>
  </si>
  <si>
    <t>26m</t>
  </si>
  <si>
    <t>ELECTRODES SPACERS LIC. Fabrication de : - 1890 "Multiple electrode BLM, electrode spacers" en inox 316L suivant plan LHCBLM__0007.4.D</t>
  </si>
  <si>
    <t>315 "bottom cover" -&gt; LHCBLM__0081.4 - 315 "external plate" -&gt; LHCBLM__0037.3 (pos. 1) - 630 "electrical shielding for feedthrough -&gt; LHCBLM__0083.4</t>
  </si>
  <si>
    <t>Fabrication de 315 "LIC electrodes cover" en inox 316L suivant plan LHCBLM__0082.3</t>
  </si>
  <si>
    <t>4553320</t>
  </si>
  <si>
    <t>feed throughs</t>
  </si>
  <si>
    <t>4553303</t>
  </si>
  <si>
    <t>Screen for SEM Cover LHCBLM__0056.4</t>
  </si>
  <si>
    <t>https://edh.cern.ch/Document/4563280</t>
  </si>
  <si>
    <t>LIC Production - Commercial part list - 11.01.11</t>
  </si>
  <si>
    <t>Commercial part information</t>
  </si>
  <si>
    <t>Ordering information</t>
  </si>
  <si>
    <t>Descrition</t>
  </si>
  <si>
    <t>Pos.</t>
  </si>
  <si>
    <t>Dimension</t>
  </si>
  <si>
    <t>Norm.</t>
  </si>
  <si>
    <t>Ref. CERN</t>
  </si>
  <si>
    <t>Ass. Qty.</t>
  </si>
  <si>
    <t>T. Qty.</t>
  </si>
  <si>
    <t>Round tube dia. 7/4</t>
  </si>
  <si>
    <t>AW6082</t>
  </si>
  <si>
    <t>L=60.5</t>
  </si>
  <si>
    <t>LHBLM__0087</t>
  </si>
  <si>
    <t>need manufacturing: cutting</t>
  </si>
  <si>
    <t>Threaded rod M4x85</t>
  </si>
  <si>
    <t>SS A2</t>
  </si>
  <si>
    <t>M4x85</t>
  </si>
  <si>
    <t>Washer M4</t>
  </si>
  <si>
    <t>M4</t>
  </si>
  <si>
    <t>Bossard BN838 Art. No: 3062667</t>
  </si>
  <si>
    <t>SG</t>
  </si>
  <si>
    <t>Nut M4</t>
  </si>
  <si>
    <t>47.43.77.040.1</t>
  </si>
  <si>
    <t>Hex. Hd point screw M3x5</t>
  </si>
  <si>
    <t>M3x5</t>
  </si>
  <si>
    <t>47.62.96.101.1</t>
  </si>
  <si>
    <t>Signal connector</t>
  </si>
  <si>
    <t>09.46.11.360.4</t>
  </si>
  <si>
    <t>H.V. connector</t>
  </si>
  <si>
    <t>09.41.25.160.9</t>
  </si>
  <si>
    <t>Capacitor</t>
  </si>
  <si>
    <t>WIMA MKP 10-0.47microF/2000V</t>
  </si>
  <si>
    <t>Resistor</t>
  </si>
  <si>
    <t>EBG SOX 20-10MOhm/15kV</t>
  </si>
  <si>
    <t>TERM.CAB.S.SINGLE</t>
  </si>
  <si>
    <t>D 4,2X23,5mm</t>
  </si>
  <si>
    <t>04.76.26.448.1</t>
  </si>
  <si>
    <t>BRASS SOLDER.CAB.T.</t>
  </si>
  <si>
    <t>BNC 50 OHM</t>
  </si>
  <si>
    <t>09.46.11.520.6</t>
  </si>
  <si>
    <t>Washer dia. 8/4.2 thk 0.2</t>
  </si>
  <si>
    <t>1.4310</t>
  </si>
  <si>
    <t>8/4.2 thk 0.2</t>
  </si>
  <si>
    <t>BN838</t>
  </si>
  <si>
    <t>LHBLM__0084</t>
  </si>
  <si>
    <t>SS A4</t>
  </si>
  <si>
    <t>Hdless screw M3x3</t>
  </si>
  <si>
    <t>M3x3</t>
  </si>
  <si>
    <t>BN618</t>
  </si>
  <si>
    <t>Bossard BN618 Art. No: 1748483</t>
  </si>
  <si>
    <t>FEEDTHROUGH</t>
  </si>
  <si>
    <t>CERAMASEAL 3887-12-W</t>
  </si>
  <si>
    <t>LHBLM__0086</t>
  </si>
  <si>
    <t>Round tube dia. 10 x 8 mm</t>
  </si>
  <si>
    <t>COPPER</t>
  </si>
  <si>
    <t>L=120 mm</t>
  </si>
  <si>
    <t>39.71.20.008.8</t>
  </si>
  <si>
    <t>need manufacturing: cutting, annealing, UHV cleaning and packing</t>
  </si>
  <si>
    <t>#</t>
  </si>
  <si>
    <t>Price(CHF)</t>
  </si>
  <si>
    <t>EDH Number of request</t>
  </si>
  <si>
    <t>Detergent NGL 17.40SP ALU III</t>
  </si>
  <si>
    <t>40 kg (2x20)</t>
  </si>
  <si>
    <t>Insert Front Olifes</t>
  </si>
  <si>
    <t>Insert Rear Olifes</t>
  </si>
  <si>
    <t>Kapton tape</t>
  </si>
  <si>
    <t>4550300/5</t>
  </si>
  <si>
    <t>W electrode (WY-20)</t>
  </si>
  <si>
    <t>Filler wire(filament)</t>
  </si>
  <si>
    <t>Sachet polyeth 220x310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</si>
</sst>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" numFmtId="166"/>
  </numFmts>
  <fonts count="11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color rgb="00000000"/>
      <sz val="8"/>
    </font>
    <font>
      <name val="Calibri"/>
      <family val="2"/>
      <sz val="8"/>
    </font>
    <font>
      <name val="Calibri"/>
      <family val="2"/>
      <b val="true"/>
      <color rgb="00000000"/>
      <sz val="8"/>
    </font>
    <font>
      <name val="Calibri"/>
      <family val="2"/>
      <b val="true"/>
      <sz val="8"/>
    </font>
    <font>
      <name val="Calibri"/>
      <family val="2"/>
      <color rgb="000000FF"/>
      <sz val="8"/>
      <u val="single"/>
    </font>
    <font>
      <name val="Calibri"/>
      <family val="2"/>
      <sz val="8"/>
      <u val="single"/>
    </font>
    <font>
      <name val="Arial"/>
      <family val="2"/>
      <sz val="10"/>
    </font>
  </fonts>
  <fills count="7">
    <fill>
      <patternFill patternType="none"/>
    </fill>
    <fill>
      <patternFill patternType="gray125"/>
    </fill>
    <fill>
      <patternFill patternType="solid">
        <fgColor rgb="00DDD9C3"/>
        <bgColor rgb="00C3D69B"/>
      </patternFill>
    </fill>
    <fill>
      <patternFill patternType="solid">
        <fgColor rgb="008EB4E3"/>
        <bgColor rgb="009999FF"/>
      </patternFill>
    </fill>
    <fill>
      <patternFill patternType="solid">
        <fgColor rgb="00FFFF00"/>
        <bgColor rgb="00FFFF00"/>
      </patternFill>
    </fill>
    <fill>
      <patternFill patternType="solid">
        <fgColor rgb="00FFFFFF"/>
        <bgColor rgb="00FFFFCC"/>
      </patternFill>
    </fill>
    <fill>
      <patternFill patternType="solid">
        <fgColor rgb="00C3D69B"/>
        <bgColor rgb="00DDD9C3"/>
      </patternFill>
    </fill>
  </fills>
  <borders count="11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2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general" indent="0" shrinkToFit="false" textRotation="0" vertical="top" wrapText="false"/>
    </xf>
    <xf applyAlignment="true" applyBorder="false" applyFont="true" applyProtection="false" borderId="0" fillId="0" fontId="5" numFmtId="164" xfId="0">
      <alignment horizontal="general" indent="0" shrinkToFit="false" textRotation="0" vertical="top" wrapText="false"/>
    </xf>
    <xf applyAlignment="true" applyBorder="true" applyFont="true" applyProtection="false" borderId="1" fillId="0" fontId="6" numFmtId="164" xfId="0">
      <alignment horizontal="general" indent="0" shrinkToFit="false" textRotation="0" vertical="top" wrapText="false"/>
    </xf>
    <xf applyAlignment="true" applyBorder="true" applyFont="true" applyProtection="false" borderId="1" fillId="0" fontId="4" numFmtId="164" xfId="0">
      <alignment horizontal="general" indent="0" shrinkToFit="false" textRotation="0" vertical="top" wrapText="false"/>
    </xf>
    <xf applyAlignment="true" applyBorder="true" applyFont="true" applyProtection="false" borderId="1" fillId="0" fontId="5" numFmtId="164" xfId="0">
      <alignment horizontal="general" indent="0" shrinkToFit="false" textRotation="0" vertical="top" wrapText="false"/>
    </xf>
    <xf applyAlignment="true" applyBorder="true" applyFont="true" applyProtection="false" borderId="2" fillId="0" fontId="4" numFmtId="164" xfId="0">
      <alignment horizontal="center" indent="0" shrinkToFit="false" textRotation="0" vertical="top" wrapText="false"/>
    </xf>
    <xf applyAlignment="true" applyBorder="true" applyFont="true" applyProtection="false" borderId="2" fillId="0" fontId="5" numFmtId="164" xfId="0">
      <alignment horizontal="center" indent="0" shrinkToFit="false" textRotation="0" vertical="top" wrapText="false"/>
    </xf>
    <xf applyAlignment="true" applyBorder="true" applyFont="true" applyProtection="false" borderId="3" fillId="0" fontId="6" numFmtId="164" xfId="0">
      <alignment horizontal="general" indent="0" shrinkToFit="false" textRotation="0" vertical="top" wrapText="false"/>
    </xf>
    <xf applyAlignment="true" applyBorder="true" applyFont="true" applyProtection="false" borderId="1" fillId="0" fontId="7" numFmtId="164" xfId="0">
      <alignment horizontal="general" indent="0" shrinkToFit="false" textRotation="0" vertical="top" wrapText="false"/>
    </xf>
    <xf applyAlignment="true" applyBorder="true" applyFont="true" applyProtection="false" borderId="4" fillId="0" fontId="6" numFmtId="164" xfId="0">
      <alignment horizontal="general" indent="0" shrinkToFit="false" textRotation="0" vertical="top" wrapText="false"/>
    </xf>
    <xf applyAlignment="true" applyBorder="true" applyFont="true" applyProtection="false" borderId="5" fillId="2" fontId="7" numFmtId="164" xfId="0">
      <alignment horizontal="general" indent="0" shrinkToFit="false" textRotation="0" vertical="top" wrapText="false"/>
    </xf>
    <xf applyAlignment="true" applyBorder="true" applyFont="true" applyProtection="false" borderId="6" fillId="2" fontId="5" numFmtId="164" xfId="0">
      <alignment horizontal="general" indent="0" shrinkToFit="false" textRotation="0" vertical="top" wrapText="false"/>
    </xf>
    <xf applyAlignment="true" applyBorder="true" applyFont="true" applyProtection="true" borderId="6" fillId="2" fontId="8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6" fillId="2" fontId="4" numFmtId="164" xfId="0">
      <alignment horizontal="general" indent="0" shrinkToFit="false" textRotation="0" vertical="top" wrapText="false"/>
    </xf>
    <xf applyAlignment="true" applyBorder="true" applyFont="true" applyProtection="false" borderId="5" fillId="2" fontId="4" numFmtId="164" xfId="0">
      <alignment horizontal="general" indent="0" shrinkToFit="false" textRotation="0" vertical="top" wrapText="false"/>
    </xf>
    <xf applyAlignment="true" applyBorder="true" applyFont="true" applyProtection="false" borderId="6" fillId="3" fontId="6" numFmtId="164" xfId="0">
      <alignment horizontal="general" indent="0" shrinkToFit="false" textRotation="0" vertical="top" wrapText="false"/>
    </xf>
    <xf applyAlignment="true" applyBorder="true" applyFont="true" applyProtection="false" borderId="6" fillId="2" fontId="4" numFmtId="164" xfId="0">
      <alignment horizontal="general" indent="0" shrinkToFit="false" textRotation="0" vertical="top" wrapText="true"/>
    </xf>
    <xf applyAlignment="true" applyBorder="true" applyFont="true" applyProtection="false" borderId="7" fillId="2" fontId="4" numFmtId="164" xfId="0">
      <alignment horizontal="general" indent="0" shrinkToFit="false" textRotation="0" vertical="top" wrapText="false"/>
    </xf>
    <xf applyAlignment="true" applyBorder="true" applyFont="true" applyProtection="false" borderId="8" fillId="0" fontId="5" numFmtId="164" xfId="0">
      <alignment horizontal="general" indent="0" shrinkToFit="false" textRotation="0" vertical="top" wrapText="false"/>
    </xf>
    <xf applyAlignment="true" applyBorder="true" applyFont="true" applyProtection="false" borderId="0" fillId="0" fontId="5" numFmtId="164" xfId="0">
      <alignment horizontal="general" indent="0" shrinkToFit="false" textRotation="0" vertical="top" wrapText="false"/>
    </xf>
    <xf applyAlignment="true" applyBorder="true" applyFont="true" applyProtection="false" borderId="0" fillId="4" fontId="5" numFmtId="164" xfId="0">
      <alignment horizontal="general" indent="0" shrinkToFit="false" textRotation="0" vertical="top" wrapText="false"/>
    </xf>
    <xf applyAlignment="true" applyBorder="true" applyFont="true" applyProtection="true" borderId="0" fillId="0" fontId="8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4" numFmtId="164" xfId="0">
      <alignment horizontal="general" indent="0" shrinkToFit="false" textRotation="0" vertical="top" wrapText="false"/>
    </xf>
    <xf applyAlignment="true" applyBorder="true" applyFont="true" applyProtection="false" borderId="8" fillId="0" fontId="4" numFmtId="164" xfId="0">
      <alignment horizontal="general" indent="0" shrinkToFit="false" textRotation="0" vertical="top" wrapText="false"/>
    </xf>
    <xf applyAlignment="true" applyBorder="true" applyFont="true" applyProtection="false" borderId="0" fillId="3" fontId="6" numFmtId="164" xfId="0">
      <alignment horizontal="general" indent="0" shrinkToFit="false" textRotation="0" vertical="top" wrapText="false"/>
    </xf>
    <xf applyAlignment="true" applyBorder="true" applyFont="true" applyProtection="false" borderId="0" fillId="0" fontId="4" numFmtId="164" xfId="0">
      <alignment horizontal="general" indent="0" shrinkToFit="false" textRotation="0" vertical="top" wrapText="true"/>
    </xf>
    <xf applyAlignment="true" applyBorder="true" applyFont="true" applyProtection="false" borderId="9" fillId="0" fontId="4" numFmtId="164" xfId="0">
      <alignment horizontal="general" indent="0" shrinkToFit="false" textRotation="0" vertical="top" wrapText="false"/>
    </xf>
    <xf applyAlignment="true" applyBorder="true" applyFont="true" applyProtection="false" borderId="8" fillId="2" fontId="7" numFmtId="164" xfId="0">
      <alignment horizontal="general" indent="0" shrinkToFit="false" textRotation="0" vertical="top" wrapText="false"/>
    </xf>
    <xf applyAlignment="true" applyBorder="true" applyFont="true" applyProtection="false" borderId="0" fillId="2" fontId="5" numFmtId="164" xfId="0">
      <alignment horizontal="general" indent="0" shrinkToFit="false" textRotation="0" vertical="top" wrapText="false"/>
    </xf>
    <xf applyAlignment="true" applyBorder="true" applyFont="true" applyProtection="true" borderId="0" fillId="2" fontId="8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2" fontId="4" numFmtId="164" xfId="0">
      <alignment horizontal="general" indent="0" shrinkToFit="false" textRotation="0" vertical="top" wrapText="false"/>
    </xf>
    <xf applyAlignment="true" applyBorder="true" applyFont="true" applyProtection="false" borderId="8" fillId="2" fontId="4" numFmtId="164" xfId="0">
      <alignment horizontal="general" indent="0" shrinkToFit="false" textRotation="0" vertical="top" wrapText="false"/>
    </xf>
    <xf applyAlignment="true" applyBorder="true" applyFont="true" applyProtection="false" borderId="0" fillId="2" fontId="4" numFmtId="164" xfId="0">
      <alignment horizontal="general" indent="0" shrinkToFit="false" textRotation="0" vertical="top" wrapText="true"/>
    </xf>
    <xf applyAlignment="true" applyBorder="true" applyFont="true" applyProtection="false" borderId="9" fillId="2" fontId="4" numFmtId="164" xfId="0">
      <alignment horizontal="general" indent="0" shrinkToFit="false" textRotation="0" vertical="top" wrapText="false"/>
    </xf>
    <xf applyAlignment="true" applyBorder="true" applyFont="true" applyProtection="true" borderId="9" fillId="0" fontId="8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5" fontId="5" numFmtId="164" xfId="0">
      <alignment horizontal="general" indent="0" shrinkToFit="false" textRotation="0" vertical="top" wrapText="false"/>
    </xf>
    <xf applyAlignment="true" applyBorder="true" applyFont="true" applyProtection="false" borderId="3" fillId="0" fontId="5" numFmtId="164" xfId="0">
      <alignment horizontal="general" indent="0" shrinkToFit="false" textRotation="0" vertical="top" wrapText="false"/>
    </xf>
    <xf applyAlignment="true" applyBorder="true" applyFont="true" applyProtection="true" borderId="1" fillId="0" fontId="8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3" fillId="0" fontId="4" numFmtId="164" xfId="0">
      <alignment horizontal="general" indent="0" shrinkToFit="false" textRotation="0" vertical="top" wrapText="false"/>
    </xf>
    <xf applyAlignment="true" applyBorder="true" applyFont="true" applyProtection="false" borderId="1" fillId="3" fontId="6" numFmtId="164" xfId="0">
      <alignment horizontal="general" indent="0" shrinkToFit="false" textRotation="0" vertical="top" wrapText="false"/>
    </xf>
    <xf applyAlignment="true" applyBorder="true" applyFont="true" applyProtection="false" borderId="1" fillId="0" fontId="4" numFmtId="164" xfId="0">
      <alignment horizontal="general" indent="0" shrinkToFit="false" textRotation="0" vertical="top" wrapText="true"/>
    </xf>
    <xf applyAlignment="true" applyBorder="true" applyFont="true" applyProtection="false" borderId="4" fillId="0" fontId="4" numFmtId="164" xfId="0">
      <alignment horizontal="general" indent="0" shrinkToFit="false" textRotation="0" vertical="top" wrapText="false"/>
    </xf>
    <xf applyAlignment="true" applyBorder="false" applyFont="true" applyProtection="false" borderId="0" fillId="0" fontId="4" numFmtId="164" xfId="0">
      <alignment horizontal="left" indent="0" shrinkToFit="false" textRotation="0" vertical="top" wrapText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</xf>
    <xf applyAlignment="true" applyBorder="false" applyFont="true" applyProtection="false" borderId="0" fillId="0" fontId="0" numFmtId="164" xfId="0">
      <alignment horizontal="general" indent="0" shrinkToFit="false" textRotation="0" vertical="top" wrapText="fals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false" applyBorder="false" applyFont="true" applyProtection="false" borderId="0" fillId="0" fontId="4" numFmtId="164" xfId="0"/>
    <xf applyAlignment="true" applyBorder="false" applyFont="true" applyProtection="false" borderId="0" fillId="0" fontId="7" numFmtId="164" xfId="0">
      <alignment horizontal="general" indent="0" shrinkToFit="false" textRotation="0" vertical="top" wrapText="false"/>
    </xf>
    <xf applyAlignment="true" applyBorder="true" applyFont="true" applyProtection="false" borderId="3" fillId="0" fontId="7" numFmtId="164" xfId="0">
      <alignment horizontal="general" indent="0" shrinkToFit="false" textRotation="0" vertical="top" wrapText="false"/>
    </xf>
    <xf applyAlignment="true" applyBorder="true" applyFont="true" applyProtection="false" borderId="4" fillId="0" fontId="7" numFmtId="164" xfId="0">
      <alignment horizontal="general" indent="0" shrinkToFit="false" textRotation="0" vertical="top" wrapText="false"/>
    </xf>
    <xf applyAlignment="true" applyBorder="true" applyFont="true" applyProtection="false" borderId="5" fillId="6" fontId="5" numFmtId="164" xfId="0">
      <alignment horizontal="general" indent="0" shrinkToFit="false" textRotation="0" vertical="top" wrapText="false"/>
    </xf>
    <xf applyAlignment="true" applyBorder="true" applyFont="true" applyProtection="false" borderId="6" fillId="6" fontId="5" numFmtId="164" xfId="0">
      <alignment horizontal="general" indent="0" shrinkToFit="false" textRotation="0" vertical="top" wrapText="false"/>
    </xf>
    <xf applyAlignment="true" applyBorder="true" applyFont="true" applyProtection="false" borderId="6" fillId="6" fontId="5" numFmtId="165" xfId="0">
      <alignment horizontal="general" indent="0" shrinkToFit="false" textRotation="0" vertical="top" wrapText="false"/>
    </xf>
    <xf applyAlignment="true" applyBorder="true" applyFont="true" applyProtection="false" borderId="7" fillId="6" fontId="5" numFmtId="164" xfId="0">
      <alignment horizontal="general" indent="0" shrinkToFit="false" textRotation="0" vertical="top" wrapText="false"/>
    </xf>
    <xf applyAlignment="true" applyBorder="true" applyFont="true" applyProtection="false" borderId="6" fillId="3" fontId="7" numFmtId="164" xfId="0">
      <alignment horizontal="general" indent="0" shrinkToFit="false" textRotation="0" vertical="top" wrapText="false"/>
    </xf>
    <xf applyAlignment="true" applyBorder="true" applyFont="true" applyProtection="false" borderId="6" fillId="6" fontId="5" numFmtId="164" xfId="0">
      <alignment horizontal="general" indent="0" shrinkToFit="false" textRotation="0" vertical="top" wrapText="true"/>
    </xf>
    <xf applyAlignment="true" applyBorder="true" applyFont="true" applyProtection="true" borderId="7" fillId="6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8" fillId="6" fontId="5" numFmtId="164" xfId="0">
      <alignment horizontal="general" indent="0" shrinkToFit="false" textRotation="0" vertical="top" wrapText="false"/>
    </xf>
    <xf applyAlignment="true" applyBorder="true" applyFont="true" applyProtection="false" borderId="0" fillId="6" fontId="5" numFmtId="164" xfId="0">
      <alignment horizontal="general" indent="0" shrinkToFit="false" textRotation="0" vertical="top" wrapText="false"/>
    </xf>
    <xf applyAlignment="true" applyBorder="true" applyFont="true" applyProtection="false" borderId="0" fillId="6" fontId="5" numFmtId="165" xfId="0">
      <alignment horizontal="general" indent="0" shrinkToFit="false" textRotation="0" vertical="top" wrapText="false"/>
    </xf>
    <xf applyAlignment="true" applyBorder="true" applyFont="true" applyProtection="false" borderId="9" fillId="6" fontId="5" numFmtId="164" xfId="0">
      <alignment horizontal="general" indent="0" shrinkToFit="false" textRotation="0" vertical="top" wrapText="false"/>
    </xf>
    <xf applyAlignment="true" applyBorder="true" applyFont="true" applyProtection="false" borderId="0" fillId="3" fontId="7" numFmtId="164" xfId="0">
      <alignment horizontal="general" indent="0" shrinkToFit="false" textRotation="0" vertical="top" wrapText="false"/>
    </xf>
    <xf applyAlignment="true" applyBorder="true" applyFont="true" applyProtection="false" borderId="0" fillId="6" fontId="5" numFmtId="164" xfId="0">
      <alignment horizontal="general" indent="0" shrinkToFit="false" textRotation="0" vertical="top" wrapText="true"/>
    </xf>
    <xf applyAlignment="true" applyBorder="true" applyFont="true" applyProtection="true" borderId="9" fillId="6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5" numFmtId="165" xfId="0">
      <alignment horizontal="general" indent="0" shrinkToFit="false" textRotation="0" vertical="top" wrapText="false"/>
    </xf>
    <xf applyAlignment="true" applyBorder="true" applyFont="true" applyProtection="false" borderId="9" fillId="0" fontId="5" numFmtId="164" xfId="0">
      <alignment horizontal="general" indent="0" shrinkToFit="false" textRotation="0" vertical="top" wrapText="false"/>
    </xf>
    <xf applyAlignment="true" applyBorder="true" applyFont="true" applyProtection="false" borderId="0" fillId="0" fontId="5" numFmtId="164" xfId="0">
      <alignment horizontal="general" indent="0" shrinkToFit="false" textRotation="0" vertical="top" wrapText="true"/>
    </xf>
    <xf applyAlignment="true" applyBorder="true" applyFont="true" applyProtection="true" borderId="9" fillId="0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3" fillId="6" fontId="5" numFmtId="164" xfId="0">
      <alignment horizontal="general" indent="0" shrinkToFit="false" textRotation="0" vertical="top" wrapText="false"/>
    </xf>
    <xf applyAlignment="true" applyBorder="true" applyFont="true" applyProtection="false" borderId="1" fillId="6" fontId="5" numFmtId="164" xfId="0">
      <alignment horizontal="general" indent="0" shrinkToFit="false" textRotation="0" vertical="top" wrapText="false"/>
    </xf>
    <xf applyAlignment="true" applyBorder="true" applyFont="true" applyProtection="false" borderId="1" fillId="6" fontId="5" numFmtId="165" xfId="0">
      <alignment horizontal="general" indent="0" shrinkToFit="false" textRotation="0" vertical="top" wrapText="false"/>
    </xf>
    <xf applyAlignment="true" applyBorder="true" applyFont="true" applyProtection="false" borderId="4" fillId="6" fontId="5" numFmtId="164" xfId="0">
      <alignment horizontal="general" indent="0" shrinkToFit="false" textRotation="0" vertical="top" wrapText="false"/>
    </xf>
    <xf applyAlignment="true" applyBorder="true" applyFont="true" applyProtection="false" borderId="1" fillId="3" fontId="7" numFmtId="164" xfId="0">
      <alignment horizontal="general" indent="0" shrinkToFit="false" textRotation="0" vertical="top" wrapText="false"/>
    </xf>
    <xf applyAlignment="true" applyBorder="true" applyFont="true" applyProtection="false" borderId="1" fillId="6" fontId="5" numFmtId="164" xfId="0">
      <alignment horizontal="general" indent="0" shrinkToFit="false" textRotation="0" vertical="top" wrapText="true"/>
    </xf>
    <xf applyAlignment="true" applyBorder="true" applyFont="true" applyProtection="true" borderId="4" fillId="6" fontId="9" numFmtId="164" xfId="0">
      <alignment horizontal="general" indent="0" shrinkToFit="false" textRotation="0" vertical="top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6" numFmtId="164" xfId="0">
      <alignment horizontal="center" indent="0" shrinkToFit="false" textRotation="0" vertical="top" wrapText="false"/>
    </xf>
    <xf applyAlignment="true" applyBorder="true" applyFont="true" applyProtection="false" borderId="10" fillId="5" fontId="1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10" numFmtId="166" xfId="0">
      <alignment horizontal="center" indent="0" shrinkToFit="false" textRotation="0" vertical="bottom" wrapText="false"/>
    </xf>
    <xf applyAlignment="true" applyBorder="true" applyFont="false" applyProtection="false" borderId="10" fillId="0" fontId="0" numFmtId="166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edh.cern.ch/Document/4553320" TargetMode="External"/><Relationship Id="rId2" Type="http://schemas.openxmlformats.org/officeDocument/2006/relationships/hyperlink" Target="https://edh.cern.ch/Document/4553303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R4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2.03529411764706"/>
    <col collapsed="false" hidden="false" max="2" min="2" style="1" width="11.6666666666667"/>
    <col collapsed="false" hidden="false" max="3" min="3" style="1" width="9.92549019607843"/>
    <col collapsed="false" hidden="false" max="4" min="4" style="1" width="42.9686274509804"/>
    <col collapsed="false" hidden="false" max="5" min="5" style="1" width="3.93725490196078"/>
    <col collapsed="false" hidden="false" max="6" min="6" style="1" width="3.21176470588235"/>
    <col collapsed="false" hidden="false" max="7" min="7" style="1" width="5.09803921568627"/>
    <col collapsed="false" hidden="false" max="8" min="8" style="1" width="3.93725490196078"/>
    <col collapsed="false" hidden="false" max="9" min="9" style="1" width="8.67058823529412"/>
    <col collapsed="false" hidden="false" max="10" min="10" style="2" width="4.50980392156863"/>
    <col collapsed="false" hidden="false" max="11" min="11" style="1" width="3.93725490196078"/>
    <col collapsed="false" hidden="false" max="12" min="12" style="1" width="6.56862745098039"/>
    <col collapsed="false" hidden="false" max="13" min="13" style="1" width="5.98823529411765"/>
    <col collapsed="false" hidden="false" max="14" min="14" style="1" width="6.56862745098039"/>
    <col collapsed="false" hidden="false" max="15" min="15" style="1" width="14.1411764705882"/>
    <col collapsed="false" hidden="false" max="16" min="16" style="1" width="5.53725490196078"/>
    <col collapsed="false" hidden="false" max="17" min="17" style="1" width="6.56862745098039"/>
    <col collapsed="false" hidden="false" max="1025" min="18" style="1" width="9.04313725490196"/>
  </cols>
  <sheetData>
    <row collapsed="false" customFormat="false" customHeight="false" hidden="false" ht="10.4" outlineLevel="0" r="2">
      <c r="B2" s="3" t="s">
        <v>0</v>
      </c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</row>
    <row collapsed="false" customFormat="false" customHeight="true" hidden="false" ht="15" outlineLevel="0" r="4">
      <c r="B4" s="6" t="s">
        <v>1</v>
      </c>
      <c r="C4" s="6"/>
      <c r="D4" s="6"/>
      <c r="E4" s="6"/>
      <c r="F4" s="6"/>
      <c r="G4" s="6"/>
      <c r="H4" s="7" t="s">
        <v>2</v>
      </c>
      <c r="I4" s="7"/>
      <c r="J4" s="7"/>
      <c r="K4" s="7"/>
      <c r="L4" s="7"/>
      <c r="M4" s="7"/>
      <c r="N4" s="7"/>
      <c r="O4" s="7"/>
      <c r="P4" s="7"/>
      <c r="Q4" s="7"/>
    </row>
    <row collapsed="false" customFormat="false" customHeight="false" hidden="false" ht="10.4" outlineLevel="0" r="5">
      <c r="B5" s="8" t="s">
        <v>3</v>
      </c>
      <c r="C5" s="3" t="s">
        <v>4</v>
      </c>
      <c r="D5" s="3"/>
      <c r="E5" s="3" t="s">
        <v>5</v>
      </c>
      <c r="F5" s="3" t="s">
        <v>6</v>
      </c>
      <c r="G5" s="3" t="s">
        <v>7</v>
      </c>
      <c r="H5" s="8" t="s">
        <v>8</v>
      </c>
      <c r="I5" s="3" t="s">
        <v>9</v>
      </c>
      <c r="J5" s="9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10" t="s">
        <v>17</v>
      </c>
    </row>
    <row collapsed="false" customFormat="false" customHeight="false" hidden="false" ht="11.15" outlineLevel="0" r="6">
      <c r="B6" s="11" t="s">
        <v>18</v>
      </c>
      <c r="C6" s="12" t="s">
        <v>19</v>
      </c>
      <c r="D6" s="12" t="s">
        <v>20</v>
      </c>
      <c r="E6" s="12" t="s">
        <v>21</v>
      </c>
      <c r="F6" s="13" t="str">
        <f aca="false">HYPERLINK((REPLACE(B6,1,0,"https://edms.cern.ch/cdd/plsql/c4w_02.drawing_info?num=")),"See")</f>
        <v>See</v>
      </c>
      <c r="G6" s="14"/>
      <c r="H6" s="15" t="n">
        <v>300</v>
      </c>
      <c r="I6" s="14" t="n">
        <v>15</v>
      </c>
      <c r="J6" s="12" t="n">
        <v>0</v>
      </c>
      <c r="K6" s="16" t="n">
        <f aca="false">IF((I6+H6-J6)&lt;0,0,I6+H6-J6)</f>
        <v>315</v>
      </c>
      <c r="L6" s="14"/>
      <c r="M6" s="14"/>
      <c r="N6" s="14" t="s">
        <v>22</v>
      </c>
      <c r="O6" s="17" t="s">
        <v>23</v>
      </c>
      <c r="P6" s="17" t="s">
        <v>24</v>
      </c>
      <c r="Q6" s="18"/>
    </row>
    <row collapsed="false" customFormat="false" customHeight="false" hidden="false" ht="11.15" outlineLevel="0" r="7">
      <c r="B7" s="19" t="s">
        <v>25</v>
      </c>
      <c r="C7" s="20"/>
      <c r="D7" s="21" t="s">
        <v>26</v>
      </c>
      <c r="E7" s="20" t="s">
        <v>27</v>
      </c>
      <c r="F7" s="22" t="str">
        <f aca="false">HYPERLINK((REPLACE(B7,1,0,"https://edms.cern.ch/cdd/plsql/c4w_02.drawing_info?num=")),"See")</f>
        <v>See</v>
      </c>
      <c r="G7" s="23" t="n">
        <v>1</v>
      </c>
      <c r="H7" s="24" t="n">
        <f aca="false">$H$6*G7</f>
        <v>300</v>
      </c>
      <c r="I7" s="23" t="n">
        <f aca="false">$I$6*G7</f>
        <v>15</v>
      </c>
      <c r="J7" s="20" t="n">
        <v>0</v>
      </c>
      <c r="K7" s="25" t="n">
        <f aca="false">IF((I7+H7-J7)&lt;0,0,I7+H7-J7)</f>
        <v>315</v>
      </c>
      <c r="L7" s="23" t="s">
        <v>28</v>
      </c>
      <c r="M7" s="23" t="s">
        <v>29</v>
      </c>
      <c r="N7" s="23" t="s">
        <v>22</v>
      </c>
      <c r="O7" s="26"/>
      <c r="P7" s="26" t="s">
        <v>24</v>
      </c>
      <c r="Q7" s="27"/>
    </row>
    <row collapsed="false" customFormat="false" customHeight="false" hidden="false" ht="11.15" outlineLevel="0" r="8">
      <c r="B8" s="19" t="s">
        <v>30</v>
      </c>
      <c r="C8" s="20"/>
      <c r="D8" s="20" t="s">
        <v>31</v>
      </c>
      <c r="E8" s="20" t="s">
        <v>32</v>
      </c>
      <c r="F8" s="22" t="str">
        <f aca="false">HYPERLINK((REPLACE(B8,1,0,"https://edms.cern.ch/cdd/plsql/c4w_02.drawing_info?num=")),"See")</f>
        <v>See</v>
      </c>
      <c r="G8" s="23" t="n">
        <v>1</v>
      </c>
      <c r="H8" s="24" t="n">
        <f aca="false">$H$6*G8</f>
        <v>300</v>
      </c>
      <c r="I8" s="23" t="n">
        <f aca="false">$I$6*G8</f>
        <v>15</v>
      </c>
      <c r="J8" s="20" t="n">
        <v>0</v>
      </c>
      <c r="K8" s="25" t="n">
        <f aca="false">IF((I8+H8-J8)&lt;0,0,I8+H8-J8)</f>
        <v>315</v>
      </c>
      <c r="L8" s="23" t="s">
        <v>28</v>
      </c>
      <c r="M8" s="23" t="s">
        <v>29</v>
      </c>
      <c r="N8" s="23"/>
      <c r="O8" s="26"/>
      <c r="P8" s="26" t="s">
        <v>24</v>
      </c>
      <c r="Q8" s="27"/>
    </row>
    <row collapsed="false" customFormat="false" customHeight="false" hidden="false" ht="11.15" outlineLevel="0" r="9">
      <c r="B9" s="19" t="s">
        <v>33</v>
      </c>
      <c r="C9" s="20"/>
      <c r="D9" s="20" t="s">
        <v>34</v>
      </c>
      <c r="E9" s="20" t="s">
        <v>21</v>
      </c>
      <c r="F9" s="22" t="str">
        <f aca="false">HYPERLINK((REPLACE(B9,1,0,"https://edms.cern.ch/cdd/plsql/c4w_02.drawing_info?num=")),"See")</f>
        <v>See</v>
      </c>
      <c r="G9" s="23" t="n">
        <v>1</v>
      </c>
      <c r="H9" s="24" t="n">
        <f aca="false">$H$6*G9</f>
        <v>300</v>
      </c>
      <c r="I9" s="23" t="n">
        <f aca="false">$I$6*G9</f>
        <v>15</v>
      </c>
      <c r="J9" s="20" t="n">
        <v>0</v>
      </c>
      <c r="K9" s="25" t="n">
        <f aca="false">IF((I9+H9-J9)&lt;0,0,I9+H9-J9)</f>
        <v>315</v>
      </c>
      <c r="L9" s="23" t="s">
        <v>29</v>
      </c>
      <c r="M9" s="23" t="s">
        <v>29</v>
      </c>
      <c r="N9" s="23"/>
      <c r="O9" s="26"/>
      <c r="P9" s="26" t="s">
        <v>24</v>
      </c>
      <c r="Q9" s="27"/>
    </row>
    <row collapsed="false" customFormat="false" customHeight="true" hidden="false" ht="11.25" outlineLevel="0" r="10">
      <c r="B10" s="28" t="s">
        <v>35</v>
      </c>
      <c r="C10" s="29" t="s">
        <v>19</v>
      </c>
      <c r="D10" s="29" t="s">
        <v>36</v>
      </c>
      <c r="E10" s="29" t="s">
        <v>21</v>
      </c>
      <c r="F10" s="30" t="str">
        <f aca="false">HYPERLINK((REPLACE(B10,1,0,"https://edms.cern.ch/cdd/plsql/c4w_02.drawing_info?num=")),"See")</f>
        <v>See</v>
      </c>
      <c r="G10" s="31" t="n">
        <v>1</v>
      </c>
      <c r="H10" s="32" t="n">
        <f aca="false">$H$6*G10</f>
        <v>300</v>
      </c>
      <c r="I10" s="31" t="n">
        <f aca="false">$I$6*G10</f>
        <v>15</v>
      </c>
      <c r="J10" s="29" t="n">
        <v>0</v>
      </c>
      <c r="K10" s="25" t="n">
        <f aca="false">IF((I10+H10-J10)&lt;0,0,I10+H10-J10)</f>
        <v>315</v>
      </c>
      <c r="L10" s="31"/>
      <c r="M10" s="31"/>
      <c r="N10" s="31" t="s">
        <v>22</v>
      </c>
      <c r="O10" s="33"/>
      <c r="P10" s="33" t="s">
        <v>24</v>
      </c>
      <c r="Q10" s="34"/>
    </row>
    <row collapsed="false" customFormat="false" customHeight="true" hidden="false" ht="11.25" outlineLevel="0" r="11">
      <c r="B11" s="19" t="s">
        <v>37</v>
      </c>
      <c r="C11" s="20" t="s">
        <v>38</v>
      </c>
      <c r="D11" s="20" t="s">
        <v>39</v>
      </c>
      <c r="E11" s="20" t="s">
        <v>32</v>
      </c>
      <c r="F11" s="22" t="str">
        <f aca="false">HYPERLINK((REPLACE(B11,1,0,"https://edms.cern.ch/cdd/plsql/c4w_02.drawing_info?num=")),"See")</f>
        <v>See</v>
      </c>
      <c r="G11" s="23" t="n">
        <v>3</v>
      </c>
      <c r="H11" s="24" t="n">
        <f aca="false">$H$10*G11</f>
        <v>900</v>
      </c>
      <c r="I11" s="23" t="n">
        <f aca="false">$I$10*G11</f>
        <v>45</v>
      </c>
      <c r="J11" s="20" t="n">
        <v>1000</v>
      </c>
      <c r="K11" s="25" t="n">
        <f aca="false">IF((I11+H11-J11)&lt;0,0,I11+H11-J11)</f>
        <v>0</v>
      </c>
      <c r="L11" s="23"/>
      <c r="M11" s="23"/>
      <c r="N11" s="23"/>
      <c r="O11" s="26"/>
      <c r="P11" s="26"/>
      <c r="Q11" s="27"/>
    </row>
    <row collapsed="false" customFormat="false" customHeight="false" hidden="false" ht="11.15" outlineLevel="0" r="12">
      <c r="B12" s="19" t="s">
        <v>40</v>
      </c>
      <c r="C12" s="20" t="s">
        <v>41</v>
      </c>
      <c r="D12" s="20" t="s">
        <v>42</v>
      </c>
      <c r="E12" s="20" t="s">
        <v>43</v>
      </c>
      <c r="F12" s="22" t="str">
        <f aca="false">HYPERLINK((REPLACE(B12,1,0,"https://edms.cern.ch/cdd/plsql/c4w_02.drawing_info?num=")),"See")</f>
        <v>See</v>
      </c>
      <c r="G12" s="23" t="n">
        <v>6</v>
      </c>
      <c r="H12" s="24" t="n">
        <f aca="false">$H$10*G12</f>
        <v>1800</v>
      </c>
      <c r="I12" s="23" t="n">
        <f aca="false">$I$10*G12</f>
        <v>90</v>
      </c>
      <c r="J12" s="20" t="n">
        <v>0</v>
      </c>
      <c r="K12" s="25" t="n">
        <f aca="false">IF((I12+H12-J12)&lt;0,0,I12+H12-J12)</f>
        <v>1890</v>
      </c>
      <c r="L12" s="23" t="s">
        <v>28</v>
      </c>
      <c r="M12" s="23" t="s">
        <v>29</v>
      </c>
      <c r="N12" s="23"/>
      <c r="O12" s="26"/>
      <c r="P12" s="26" t="s">
        <v>24</v>
      </c>
      <c r="Q12" s="27"/>
    </row>
    <row collapsed="false" customFormat="false" customHeight="false" hidden="false" ht="10.4" outlineLevel="0" r="13">
      <c r="B13" s="19" t="s">
        <v>40</v>
      </c>
      <c r="C13" s="20" t="s">
        <v>44</v>
      </c>
      <c r="D13" s="20" t="s">
        <v>42</v>
      </c>
      <c r="E13" s="20" t="s">
        <v>43</v>
      </c>
      <c r="F13" s="22" t="str">
        <f aca="false">HYPERLINK((REPLACE(B13,1,0,"https://edms.cern.ch/cdd/plsql/c4w_02.drawing_info?num=")),"See")</f>
        <v>See</v>
      </c>
      <c r="G13" s="23" t="n">
        <v>3</v>
      </c>
      <c r="H13" s="24" t="n">
        <f aca="false">$H$10*G13</f>
        <v>900</v>
      </c>
      <c r="I13" s="23" t="n">
        <f aca="false">$I$10*G13</f>
        <v>45</v>
      </c>
      <c r="J13" s="20" t="n">
        <v>1000</v>
      </c>
      <c r="K13" s="25" t="n">
        <f aca="false">IF((I13+H13-J13)&lt;0,0,I13+H13-J13)</f>
        <v>0</v>
      </c>
      <c r="L13" s="23"/>
      <c r="M13" s="23"/>
      <c r="N13" s="23"/>
      <c r="O13" s="26"/>
      <c r="P13" s="26"/>
      <c r="Q13" s="27"/>
    </row>
    <row collapsed="false" customFormat="false" customHeight="false" hidden="false" ht="11.15" outlineLevel="0" r="14">
      <c r="B14" s="19" t="s">
        <v>45</v>
      </c>
      <c r="C14" s="20"/>
      <c r="D14" s="20" t="s">
        <v>46</v>
      </c>
      <c r="E14" s="20" t="s">
        <v>21</v>
      </c>
      <c r="F14" s="22" t="str">
        <f aca="false">HYPERLINK((REPLACE(B14,1,0,"https://edms.cern.ch/cdd/plsql/c4w_02.drawing_info?num=")),"See")</f>
        <v>See</v>
      </c>
      <c r="G14" s="23" t="n">
        <v>1</v>
      </c>
      <c r="H14" s="24" t="n">
        <f aca="false">$H$10*G14</f>
        <v>300</v>
      </c>
      <c r="I14" s="23" t="n">
        <f aca="false">$I$10*G14</f>
        <v>15</v>
      </c>
      <c r="J14" s="20" t="n">
        <v>0</v>
      </c>
      <c r="K14" s="25" t="n">
        <f aca="false">IF((I14+H14-J14)&lt;0,0,I14+H14-J14)</f>
        <v>315</v>
      </c>
      <c r="L14" s="23" t="s">
        <v>28</v>
      </c>
      <c r="M14" s="23" t="s">
        <v>29</v>
      </c>
      <c r="N14" s="23"/>
      <c r="O14" s="26"/>
      <c r="P14" s="26" t="s">
        <v>24</v>
      </c>
      <c r="Q14" s="27"/>
    </row>
    <row collapsed="false" customFormat="false" customHeight="false" hidden="false" ht="11.15" outlineLevel="0" r="15">
      <c r="B15" s="19" t="s">
        <v>47</v>
      </c>
      <c r="C15" s="20"/>
      <c r="D15" s="20" t="s">
        <v>48</v>
      </c>
      <c r="E15" s="20" t="s">
        <v>21</v>
      </c>
      <c r="F15" s="22" t="str">
        <f aca="false">HYPERLINK((REPLACE(B15,1,0,"https://edms.cern.ch/cdd/plsql/c4w_02.drawing_info?num=")),"See")</f>
        <v>See</v>
      </c>
      <c r="G15" s="23" t="n">
        <v>2</v>
      </c>
      <c r="H15" s="24" t="n">
        <f aca="false">$H$10*G15</f>
        <v>600</v>
      </c>
      <c r="I15" s="23" t="n">
        <f aca="false">$I$10*G15</f>
        <v>30</v>
      </c>
      <c r="J15" s="20" t="n">
        <v>0</v>
      </c>
      <c r="K15" s="25" t="n">
        <f aca="false">IF((I15+H15-J15)&lt;0,0,I15+H15-J15)</f>
        <v>630</v>
      </c>
      <c r="L15" s="23" t="s">
        <v>29</v>
      </c>
      <c r="M15" s="23" t="s">
        <v>29</v>
      </c>
      <c r="N15" s="23"/>
      <c r="O15" s="26"/>
      <c r="P15" s="26" t="s">
        <v>24</v>
      </c>
      <c r="Q15" s="27"/>
    </row>
    <row collapsed="false" customFormat="false" customHeight="false" hidden="false" ht="11.15" outlineLevel="0" r="16">
      <c r="B16" s="19" t="s">
        <v>49</v>
      </c>
      <c r="C16" s="20" t="s">
        <v>50</v>
      </c>
      <c r="D16" s="20" t="s">
        <v>51</v>
      </c>
      <c r="E16" s="20" t="s">
        <v>32</v>
      </c>
      <c r="F16" s="22" t="str">
        <f aca="false">HYPERLINK((REPLACE(B16,1,0,"https://edms.cern.ch/cdd/plsql/c4w_02.drawing_info?num=")),"See")</f>
        <v>See</v>
      </c>
      <c r="G16" s="23" t="n">
        <v>1</v>
      </c>
      <c r="H16" s="24" t="n">
        <f aca="false">$H$10*G16</f>
        <v>300</v>
      </c>
      <c r="I16" s="23" t="n">
        <f aca="false">$I$10*G16</f>
        <v>15</v>
      </c>
      <c r="J16" s="20" t="n">
        <v>0</v>
      </c>
      <c r="K16" s="25" t="n">
        <f aca="false">IF((I16+H16-J16)&lt;0,0,I16+H16-J16)</f>
        <v>315</v>
      </c>
      <c r="L16" s="23" t="s">
        <v>28</v>
      </c>
      <c r="M16" s="23" t="s">
        <v>29</v>
      </c>
      <c r="N16" s="23"/>
      <c r="O16" s="26"/>
      <c r="P16" s="26" t="s">
        <v>24</v>
      </c>
      <c r="Q16" s="27"/>
    </row>
    <row collapsed="false" customFormat="false" customHeight="false" hidden="false" ht="11.15" outlineLevel="0" r="17">
      <c r="B17" s="28" t="s">
        <v>52</v>
      </c>
      <c r="C17" s="29" t="s">
        <v>19</v>
      </c>
      <c r="D17" s="29" t="s">
        <v>53</v>
      </c>
      <c r="E17" s="29" t="s">
        <v>54</v>
      </c>
      <c r="F17" s="30" t="str">
        <f aca="false">HYPERLINK((REPLACE(B17,1,0,"https://edms.cern.ch/cdd/plsql/c4w_02.drawing_info?num=")),"See")</f>
        <v>See</v>
      </c>
      <c r="G17" s="31" t="n">
        <v>1</v>
      </c>
      <c r="H17" s="32" t="n">
        <f aca="false">$H$6*G17</f>
        <v>300</v>
      </c>
      <c r="I17" s="31" t="n">
        <f aca="false">$I$6*G17</f>
        <v>15</v>
      </c>
      <c r="J17" s="29" t="n">
        <v>0</v>
      </c>
      <c r="K17" s="25" t="n">
        <f aca="false">IF((I17+H17-J17)&lt;0,0,I17+H17-J17)</f>
        <v>315</v>
      </c>
      <c r="L17" s="31"/>
      <c r="M17" s="31"/>
      <c r="N17" s="31" t="s">
        <v>22</v>
      </c>
      <c r="O17" s="33" t="s">
        <v>23</v>
      </c>
      <c r="P17" s="33" t="s">
        <v>24</v>
      </c>
      <c r="Q17" s="34"/>
    </row>
    <row collapsed="false" customFormat="false" customHeight="false" hidden="false" ht="11.15" outlineLevel="0" r="18">
      <c r="B18" s="19" t="s">
        <v>55</v>
      </c>
      <c r="C18" s="20"/>
      <c r="D18" s="20" t="s">
        <v>56</v>
      </c>
      <c r="E18" s="20" t="s">
        <v>21</v>
      </c>
      <c r="F18" s="22" t="str">
        <f aca="false">HYPERLINK((REPLACE(B18,1,0,"https://edms.cern.ch/cdd/plsql/c4w_02.drawing_info?num=")),"See")</f>
        <v>See</v>
      </c>
      <c r="G18" s="23" t="n">
        <v>1</v>
      </c>
      <c r="H18" s="24" t="n">
        <f aca="false">$H$10*G18</f>
        <v>300</v>
      </c>
      <c r="I18" s="23" t="n">
        <f aca="false">$I$10*G18</f>
        <v>15</v>
      </c>
      <c r="J18" s="20" t="n">
        <v>0</v>
      </c>
      <c r="K18" s="25" t="n">
        <f aca="false">IF((I18+H18-J18)&lt;0,0,I18+H18-J18)</f>
        <v>315</v>
      </c>
      <c r="L18" s="23" t="s">
        <v>28</v>
      </c>
      <c r="M18" s="23" t="s">
        <v>29</v>
      </c>
      <c r="N18" s="23"/>
      <c r="O18" s="26"/>
      <c r="P18" s="26" t="s">
        <v>24</v>
      </c>
      <c r="Q18" s="27"/>
    </row>
    <row collapsed="false" customFormat="false" customHeight="false" hidden="false" ht="10.4" outlineLevel="0" r="19">
      <c r="B19" s="19" t="s">
        <v>57</v>
      </c>
      <c r="C19" s="20"/>
      <c r="D19" s="20" t="s">
        <v>58</v>
      </c>
      <c r="E19" s="20" t="s">
        <v>54</v>
      </c>
      <c r="F19" s="22" t="str">
        <f aca="false">HYPERLINK((REPLACE(B19,1,0,"https://edms.cern.ch/cdd/plsql/c4w_02.drawing_info?num=")),"See")</f>
        <v>See</v>
      </c>
      <c r="G19" s="23" t="n">
        <v>3</v>
      </c>
      <c r="H19" s="24" t="n">
        <f aca="false">$H$10*G19</f>
        <v>900</v>
      </c>
      <c r="I19" s="23" t="n">
        <f aca="false">$I$10*G19</f>
        <v>45</v>
      </c>
      <c r="J19" s="20" t="n">
        <v>1220</v>
      </c>
      <c r="K19" s="25" t="n">
        <f aca="false">IF((I19+H19-J19)&lt;0,0,I19+H19-J19)</f>
        <v>0</v>
      </c>
      <c r="L19" s="23"/>
      <c r="M19" s="23"/>
      <c r="N19" s="23"/>
      <c r="O19" s="26"/>
      <c r="P19" s="26"/>
      <c r="Q19" s="35"/>
    </row>
    <row collapsed="false" customFormat="false" customHeight="false" hidden="false" ht="30.55" outlineLevel="0" r="20">
      <c r="B20" s="19" t="s">
        <v>59</v>
      </c>
      <c r="C20" s="20"/>
      <c r="D20" s="20" t="s">
        <v>60</v>
      </c>
      <c r="E20" s="20" t="s">
        <v>21</v>
      </c>
      <c r="F20" s="22" t="str">
        <f aca="false">HYPERLINK((REPLACE(B20,1,0,"https://edms.cern.ch/cdd/plsql/c4w_02.drawing_info?num=")),"See")</f>
        <v>See</v>
      </c>
      <c r="G20" s="23" t="n">
        <v>4</v>
      </c>
      <c r="H20" s="24" t="n">
        <f aca="false">$H$10*G20</f>
        <v>1200</v>
      </c>
      <c r="I20" s="23" t="n">
        <f aca="false">$I$10*G20</f>
        <v>60</v>
      </c>
      <c r="J20" s="20" t="n">
        <v>0</v>
      </c>
      <c r="K20" s="25" t="n">
        <f aca="false">IF((I20+H20-J20)&lt;0,0,I20+H20-J20)</f>
        <v>1260</v>
      </c>
      <c r="L20" s="23" t="s">
        <v>29</v>
      </c>
      <c r="M20" s="23" t="s">
        <v>29</v>
      </c>
      <c r="N20" s="23"/>
      <c r="O20" s="26" t="s">
        <v>61</v>
      </c>
      <c r="P20" s="26" t="s">
        <v>24</v>
      </c>
      <c r="Q20" s="35" t="n">
        <v>4483010</v>
      </c>
      <c r="R20" s="22"/>
    </row>
    <row collapsed="false" customFormat="false" customHeight="false" hidden="false" ht="11.15" outlineLevel="0" r="21">
      <c r="B21" s="19" t="s">
        <v>62</v>
      </c>
      <c r="C21" s="20"/>
      <c r="D21" s="36" t="s">
        <v>63</v>
      </c>
      <c r="E21" s="20" t="s">
        <v>21</v>
      </c>
      <c r="F21" s="22" t="str">
        <f aca="false">HYPERLINK((REPLACE(B21,1,0,"https://edms.cern.ch/cdd/plsql/c4w_02.drawing_info?num=")),"See")</f>
        <v>See</v>
      </c>
      <c r="G21" s="23" t="n">
        <v>2</v>
      </c>
      <c r="H21" s="24" t="n">
        <f aca="false">$H$10*G21</f>
        <v>600</v>
      </c>
      <c r="I21" s="23" t="n">
        <f aca="false">$I$10*G21</f>
        <v>30</v>
      </c>
      <c r="J21" s="20" t="n">
        <v>0</v>
      </c>
      <c r="K21" s="25" t="n">
        <f aca="false">IF((I21+H21-J21)&lt;0,0,I21+H21-J21)</f>
        <v>630</v>
      </c>
      <c r="L21" s="23" t="s">
        <v>29</v>
      </c>
      <c r="M21" s="23" t="s">
        <v>29</v>
      </c>
      <c r="N21" s="23"/>
      <c r="O21" s="26"/>
      <c r="P21" s="26" t="s">
        <v>24</v>
      </c>
      <c r="Q21" s="27"/>
    </row>
    <row collapsed="false" customFormat="false" customHeight="false" hidden="false" ht="11.15" outlineLevel="0" r="22">
      <c r="B22" s="37" t="s">
        <v>64</v>
      </c>
      <c r="C22" s="5"/>
      <c r="D22" s="5" t="s">
        <v>65</v>
      </c>
      <c r="E22" s="5" t="s">
        <v>21</v>
      </c>
      <c r="F22" s="38" t="str">
        <f aca="false">HYPERLINK((REPLACE(B22,1,0,"https://edms.cern.ch/cdd/plsql/c4w_02.drawing_info?num=")),"See")</f>
        <v>See</v>
      </c>
      <c r="G22" s="4" t="n">
        <v>1</v>
      </c>
      <c r="H22" s="39" t="n">
        <f aca="false">$H$10*G22</f>
        <v>300</v>
      </c>
      <c r="I22" s="4" t="n">
        <f aca="false">$I$10*G22</f>
        <v>15</v>
      </c>
      <c r="J22" s="5" t="n">
        <v>0</v>
      </c>
      <c r="K22" s="40" t="n">
        <f aca="false">IF((I22+H22-J22)&lt;0,0,I22+H22-J22)</f>
        <v>315</v>
      </c>
      <c r="L22" s="4" t="s">
        <v>29</v>
      </c>
      <c r="M22" s="4" t="s">
        <v>29</v>
      </c>
      <c r="N22" s="4"/>
      <c r="O22" s="41"/>
      <c r="P22" s="41" t="s">
        <v>24</v>
      </c>
      <c r="Q22" s="42"/>
    </row>
    <row collapsed="false" customFormat="true" customHeight="false" hidden="false" ht="10.4" outlineLevel="0" r="26" s="23">
      <c r="D26" s="26"/>
      <c r="F26" s="22"/>
      <c r="J26" s="20"/>
    </row>
    <row collapsed="false" customFormat="false" customHeight="false" hidden="false" ht="10.4" outlineLevel="0" r="27">
      <c r="D27" s="43"/>
    </row>
    <row collapsed="false" customFormat="true" customHeight="false" hidden="false" ht="10.4" outlineLevel="0" r="28" s="1">
      <c r="C28" s="1" t="s">
        <v>66</v>
      </c>
      <c r="D28" s="43"/>
      <c r="K28" s="2"/>
    </row>
    <row collapsed="false" customFormat="false" customHeight="false" hidden="false" ht="11.15" outlineLevel="0" r="29">
      <c r="B29" s="23"/>
      <c r="C29" s="23"/>
      <c r="D29" s="44" t="s">
        <v>67</v>
      </c>
      <c r="E29" s="23"/>
      <c r="F29" s="22"/>
      <c r="G29" s="23"/>
      <c r="H29" s="23" t="n">
        <v>1000</v>
      </c>
      <c r="J29" s="23"/>
      <c r="K29" s="20"/>
      <c r="L29" s="23"/>
      <c r="M29" s="23"/>
      <c r="N29" s="23"/>
    </row>
    <row collapsed="false" customFormat="true" customHeight="false" hidden="false" ht="11.15" outlineLevel="0" r="30" s="1">
      <c r="D30" s="43" t="s">
        <v>68</v>
      </c>
      <c r="H30" s="1" t="s">
        <v>69</v>
      </c>
      <c r="K30" s="2"/>
    </row>
    <row collapsed="false" customFormat="true" customHeight="false" hidden="false" ht="11.15" outlineLevel="0" r="31" s="1">
      <c r="D31" s="43" t="s">
        <v>70</v>
      </c>
      <c r="H31" s="1" t="s">
        <v>71</v>
      </c>
      <c r="K31" s="2"/>
    </row>
    <row collapsed="false" customFormat="true" customHeight="false" hidden="false" ht="11.15" outlineLevel="0" r="32" s="1">
      <c r="D32" s="43" t="s">
        <v>72</v>
      </c>
      <c r="H32" s="1" t="s">
        <v>73</v>
      </c>
      <c r="K32" s="2"/>
    </row>
    <row collapsed="false" customFormat="true" customHeight="false" hidden="false" ht="14" outlineLevel="0" r="33" s="1">
      <c r="D33" s="43" t="s">
        <v>74</v>
      </c>
      <c r="E33" s="45"/>
      <c r="H33" s="1" t="s">
        <v>75</v>
      </c>
      <c r="K33" s="2"/>
    </row>
    <row collapsed="false" customFormat="false" customHeight="true" hidden="false" ht="20.1" outlineLevel="0" r="34">
      <c r="D34" s="43" t="s">
        <v>76</v>
      </c>
    </row>
    <row collapsed="false" customFormat="false" customHeight="true" hidden="false" ht="31.3" outlineLevel="0" r="35">
      <c r="D35" s="46" t="s">
        <v>77</v>
      </c>
    </row>
    <row collapsed="false" customFormat="false" customHeight="false" hidden="false" ht="14.9" outlineLevel="0" r="36">
      <c r="D36" s="1" t="s">
        <v>78</v>
      </c>
      <c r="H36" s="1" t="n">
        <v>315</v>
      </c>
      <c r="I36" s="45" t="s">
        <v>79</v>
      </c>
    </row>
    <row collapsed="false" customFormat="false" customHeight="false" hidden="false" ht="14.9" outlineLevel="0" r="38">
      <c r="D38" s="1" t="s">
        <v>80</v>
      </c>
      <c r="H38" s="1" t="n">
        <v>750</v>
      </c>
      <c r="I38" s="45"/>
      <c r="J38" s="45" t="s">
        <v>81</v>
      </c>
    </row>
    <row collapsed="false" customFormat="false" customHeight="false" hidden="false" ht="10.4" outlineLevel="0" r="40">
      <c r="D40" s="47" t="s">
        <v>82</v>
      </c>
      <c r="H40" s="1" t="n">
        <v>315</v>
      </c>
      <c r="I40" s="1" t="s">
        <v>83</v>
      </c>
    </row>
  </sheetData>
  <mergeCells count="2">
    <mergeCell ref="B4:G4"/>
    <mergeCell ref="H4:Q4"/>
  </mergeCells>
  <hyperlinks>
    <hyperlink display="4553320" ref="I36" r:id="rId1"/>
    <hyperlink display="4553303" ref="J38" r:id="rId2"/>
  </hyperlinks>
  <printOptions headings="false" gridLines="tru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S2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" min="1" style="2" width="3.34901960784314"/>
    <col collapsed="false" hidden="false" max="3" min="3" style="2" width="17.3607843137255"/>
    <col collapsed="false" hidden="false" max="4" min="4" style="2" width="3.21176470588235"/>
    <col collapsed="false" hidden="false" max="5" min="5" style="2" width="7"/>
    <col collapsed="false" hidden="false" max="6" min="6" style="2" width="6.71372549019608"/>
    <col collapsed="false" hidden="false" max="7" min="7" style="2" width="6.85490196078431"/>
    <col collapsed="false" hidden="false" max="8" min="8" style="2" width="22.4666666666667"/>
    <col collapsed="false" hidden="false" max="9" min="9" style="2" width="10.6470588235294"/>
    <col collapsed="false" hidden="false" max="10" min="10" style="2" width="10.3529411764706"/>
    <col collapsed="false" hidden="false" max="12" min="11" style="2" width="7.29411764705882"/>
    <col collapsed="false" hidden="false" max="13" min="13" style="2" width="6.12941176470588"/>
    <col collapsed="false" hidden="false" max="14" min="14" style="2" width="16.0352941176471"/>
    <col collapsed="false" hidden="false" max="15" min="15" style="2" width="4.96078431372549"/>
    <col collapsed="false" hidden="false" max="16" min="16" style="2" width="7.87450980392157"/>
    <col collapsed="false" hidden="false" max="17" min="17" style="2" width="10.3529411764706"/>
    <col collapsed="false" hidden="false" max="261" min="18" style="2" width="9.04313725490196"/>
    <col collapsed="false" hidden="false" max="262" min="262" style="2" width="3.34901960784314"/>
    <col collapsed="false" hidden="false" max="263" min="263" style="2" width="3.7843137254902"/>
    <col collapsed="false" hidden="false" max="264" min="264" style="2" width="39.6705882352941"/>
    <col collapsed="false" hidden="false" max="265" min="265" style="2" width="4.50980392156863"/>
    <col collapsed="false" hidden="false" max="266" min="266" style="2" width="17.6392156862745"/>
    <col collapsed="false" hidden="false" max="267" min="267" style="2" width="11.5254901960784"/>
    <col collapsed="false" hidden="false" max="268" min="268" style="2" width="9.04313725490196"/>
    <col collapsed="false" hidden="false" max="269" min="269" style="2" width="22.4666666666667"/>
    <col collapsed="false" hidden="false" max="270" min="270" style="2" width="13.1137254901961"/>
    <col collapsed="false" hidden="false" max="271" min="271" style="2" width="13.7098039215686"/>
    <col collapsed="false" hidden="false" max="272" min="272" style="2" width="8.31764705882353"/>
    <col collapsed="false" hidden="false" max="273" min="273" style="2" width="10.3529411764706"/>
    <col collapsed="false" hidden="false" max="517" min="274" style="2" width="9.04313725490196"/>
    <col collapsed="false" hidden="false" max="518" min="518" style="2" width="3.34901960784314"/>
    <col collapsed="false" hidden="false" max="519" min="519" style="2" width="3.7843137254902"/>
    <col collapsed="false" hidden="false" max="520" min="520" style="2" width="39.6705882352941"/>
    <col collapsed="false" hidden="false" max="521" min="521" style="2" width="4.50980392156863"/>
    <col collapsed="false" hidden="false" max="522" min="522" style="2" width="17.6392156862745"/>
    <col collapsed="false" hidden="false" max="523" min="523" style="2" width="11.5254901960784"/>
    <col collapsed="false" hidden="false" max="524" min="524" style="2" width="9.04313725490196"/>
    <col collapsed="false" hidden="false" max="525" min="525" style="2" width="22.4666666666667"/>
    <col collapsed="false" hidden="false" max="526" min="526" style="2" width="13.1137254901961"/>
    <col collapsed="false" hidden="false" max="527" min="527" style="2" width="13.7098039215686"/>
    <col collapsed="false" hidden="false" max="528" min="528" style="2" width="8.31764705882353"/>
    <col collapsed="false" hidden="false" max="529" min="529" style="2" width="10.3529411764706"/>
    <col collapsed="false" hidden="false" max="773" min="530" style="2" width="9.04313725490196"/>
    <col collapsed="false" hidden="false" max="774" min="774" style="2" width="3.34901960784314"/>
    <col collapsed="false" hidden="false" max="775" min="775" style="2" width="3.7843137254902"/>
    <col collapsed="false" hidden="false" max="776" min="776" style="2" width="39.6705882352941"/>
    <col collapsed="false" hidden="false" max="777" min="777" style="2" width="4.50980392156863"/>
    <col collapsed="false" hidden="false" max="778" min="778" style="2" width="17.6392156862745"/>
    <col collapsed="false" hidden="false" max="779" min="779" style="2" width="11.5254901960784"/>
    <col collapsed="false" hidden="false" max="780" min="780" style="2" width="9.04313725490196"/>
    <col collapsed="false" hidden="false" max="781" min="781" style="2" width="22.4666666666667"/>
    <col collapsed="false" hidden="false" max="782" min="782" style="2" width="13.1137254901961"/>
    <col collapsed="false" hidden="false" max="783" min="783" style="2" width="13.7098039215686"/>
    <col collapsed="false" hidden="false" max="784" min="784" style="2" width="8.31764705882353"/>
    <col collapsed="false" hidden="false" max="785" min="785" style="2" width="10.3529411764706"/>
    <col collapsed="false" hidden="false" max="1025" min="786" style="2" width="9.04313725490196"/>
  </cols>
  <sheetData>
    <row collapsed="false" customFormat="true" customHeight="false" hidden="false" ht="10.4" outlineLevel="0" r="2" s="1">
      <c r="B2" s="3" t="s">
        <v>84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</row>
    <row collapsed="false" customFormat="true" customHeight="true" hidden="false" ht="15" outlineLevel="0" r="3" s="20"/>
    <row collapsed="false" customFormat="false" customHeight="false" hidden="false" ht="10.4" outlineLevel="0" r="4">
      <c r="B4" s="6" t="s">
        <v>85</v>
      </c>
      <c r="C4" s="6"/>
      <c r="D4" s="6"/>
      <c r="E4" s="6"/>
      <c r="F4" s="6"/>
      <c r="G4" s="6"/>
      <c r="H4" s="6"/>
      <c r="I4" s="6"/>
      <c r="J4" s="6"/>
      <c r="K4" s="6" t="s">
        <v>86</v>
      </c>
      <c r="L4" s="6"/>
      <c r="M4" s="6"/>
      <c r="N4" s="6"/>
      <c r="O4" s="6"/>
      <c r="P4" s="6"/>
      <c r="R4" s="22"/>
    </row>
    <row collapsed="false" customFormat="true" customHeight="false" hidden="false" ht="10.4" outlineLevel="0" r="5" s="48">
      <c r="B5" s="49" t="s">
        <v>8</v>
      </c>
      <c r="C5" s="9" t="s">
        <v>87</v>
      </c>
      <c r="D5" s="9" t="s">
        <v>88</v>
      </c>
      <c r="E5" s="9" t="s">
        <v>12</v>
      </c>
      <c r="F5" s="9" t="s">
        <v>89</v>
      </c>
      <c r="G5" s="9" t="s">
        <v>90</v>
      </c>
      <c r="H5" s="9" t="s">
        <v>15</v>
      </c>
      <c r="I5" s="9" t="s">
        <v>91</v>
      </c>
      <c r="J5" s="50" t="s">
        <v>14</v>
      </c>
      <c r="K5" s="49" t="s">
        <v>92</v>
      </c>
      <c r="L5" s="9" t="s">
        <v>10</v>
      </c>
      <c r="M5" s="9" t="s">
        <v>93</v>
      </c>
      <c r="N5" s="9" t="s">
        <v>15</v>
      </c>
      <c r="O5" s="9" t="s">
        <v>16</v>
      </c>
      <c r="P5" s="50" t="s">
        <v>17</v>
      </c>
    </row>
    <row collapsed="false" customFormat="false" customHeight="false" hidden="false" ht="20.85" outlineLevel="0" r="6">
      <c r="B6" s="51" t="n">
        <v>3</v>
      </c>
      <c r="C6" s="52" t="s">
        <v>94</v>
      </c>
      <c r="D6" s="52" t="n">
        <v>4</v>
      </c>
      <c r="E6" s="53" t="s">
        <v>95</v>
      </c>
      <c r="F6" s="52" t="s">
        <v>96</v>
      </c>
      <c r="G6" s="52"/>
      <c r="H6" s="52"/>
      <c r="I6" s="52"/>
      <c r="J6" s="54" t="s">
        <v>97</v>
      </c>
      <c r="K6" s="51" t="n">
        <v>315</v>
      </c>
      <c r="L6" s="52" t="n">
        <v>0</v>
      </c>
      <c r="M6" s="55" t="n">
        <f aca="false">IF(((K6*B6)-L6)&lt;0,0,(K6*B6)-L6)</f>
        <v>945</v>
      </c>
      <c r="N6" s="56" t="s">
        <v>98</v>
      </c>
      <c r="O6" s="56" t="s">
        <v>24</v>
      </c>
      <c r="P6" s="57"/>
    </row>
    <row collapsed="false" customFormat="false" customHeight="false" hidden="false" ht="20.85" outlineLevel="0" r="7">
      <c r="B7" s="58" t="n">
        <v>3</v>
      </c>
      <c r="C7" s="59" t="s">
        <v>99</v>
      </c>
      <c r="D7" s="59" t="n">
        <v>5</v>
      </c>
      <c r="E7" s="60" t="s">
        <v>100</v>
      </c>
      <c r="F7" s="59" t="s">
        <v>101</v>
      </c>
      <c r="G7" s="59"/>
      <c r="H7" s="59"/>
      <c r="I7" s="59"/>
      <c r="J7" s="61" t="s">
        <v>97</v>
      </c>
      <c r="K7" s="58" t="n">
        <v>315</v>
      </c>
      <c r="L7" s="59" t="n">
        <v>0</v>
      </c>
      <c r="M7" s="62" t="n">
        <f aca="false">IF(((K7*B7)-L7)&lt;0,0,(K7*B7)-L7)</f>
        <v>945</v>
      </c>
      <c r="N7" s="63" t="s">
        <v>98</v>
      </c>
      <c r="O7" s="63" t="s">
        <v>24</v>
      </c>
      <c r="P7" s="64"/>
    </row>
    <row collapsed="false" customFormat="false" customHeight="false" hidden="false" ht="11.15" outlineLevel="0" r="8">
      <c r="B8" s="19" t="n">
        <v>3</v>
      </c>
      <c r="C8" s="20" t="s">
        <v>102</v>
      </c>
      <c r="D8" s="20" t="n">
        <v>6</v>
      </c>
      <c r="E8" s="65" t="s">
        <v>100</v>
      </c>
      <c r="F8" s="20" t="s">
        <v>103</v>
      </c>
      <c r="G8" s="20"/>
      <c r="H8" s="20" t="s">
        <v>104</v>
      </c>
      <c r="I8" s="20"/>
      <c r="J8" s="66" t="s">
        <v>97</v>
      </c>
      <c r="K8" s="19" t="n">
        <v>315</v>
      </c>
      <c r="L8" s="20" t="n">
        <v>0</v>
      </c>
      <c r="M8" s="62" t="n">
        <f aca="false">IF(((K8*B8)-L8)&lt;0,0,(K8*B8)-L8)</f>
        <v>945</v>
      </c>
      <c r="N8" s="67"/>
      <c r="O8" s="67" t="s">
        <v>105</v>
      </c>
      <c r="P8" s="68"/>
      <c r="S8" s="22"/>
    </row>
    <row collapsed="false" customFormat="false" customHeight="false" hidden="false" ht="11.15" outlineLevel="0" r="9">
      <c r="B9" s="19" t="n">
        <v>6</v>
      </c>
      <c r="C9" s="20" t="s">
        <v>106</v>
      </c>
      <c r="D9" s="20" t="n">
        <v>7</v>
      </c>
      <c r="E9" s="65" t="s">
        <v>100</v>
      </c>
      <c r="F9" s="20" t="s">
        <v>103</v>
      </c>
      <c r="G9" s="20"/>
      <c r="H9" s="20"/>
      <c r="I9" s="20" t="s">
        <v>107</v>
      </c>
      <c r="J9" s="66" t="s">
        <v>97</v>
      </c>
      <c r="K9" s="19" t="n">
        <v>315</v>
      </c>
      <c r="L9" s="20" t="n">
        <v>1800</v>
      </c>
      <c r="M9" s="62" t="n">
        <f aca="false">IF(((K9*B9)-L9)&lt;0,0,(K9*B9)-L9)</f>
        <v>90</v>
      </c>
      <c r="N9" s="67"/>
      <c r="O9" s="67" t="s">
        <v>105</v>
      </c>
      <c r="P9" s="68"/>
    </row>
    <row collapsed="false" customFormat="false" customHeight="false" hidden="false" ht="11.15" outlineLevel="0" r="10">
      <c r="B10" s="19" t="n">
        <v>1</v>
      </c>
      <c r="C10" s="20" t="s">
        <v>108</v>
      </c>
      <c r="D10" s="20" t="n">
        <v>8</v>
      </c>
      <c r="E10" s="65" t="s">
        <v>100</v>
      </c>
      <c r="F10" s="20" t="s">
        <v>109</v>
      </c>
      <c r="G10" s="20"/>
      <c r="H10" s="20"/>
      <c r="I10" s="2" t="s">
        <v>110</v>
      </c>
      <c r="J10" s="66" t="s">
        <v>97</v>
      </c>
      <c r="K10" s="19" t="n">
        <v>315</v>
      </c>
      <c r="L10" s="20" t="n">
        <v>0</v>
      </c>
      <c r="M10" s="62" t="n">
        <f aca="false">IF(((K10*B10)-L10)&lt;0,0,(K10*B10)-L10)</f>
        <v>315</v>
      </c>
      <c r="N10" s="67"/>
      <c r="O10" s="67" t="s">
        <v>105</v>
      </c>
      <c r="P10" s="68"/>
    </row>
    <row collapsed="false" customFormat="false" customHeight="false" hidden="false" ht="11.15" outlineLevel="0" r="11">
      <c r="B11" s="19" t="n">
        <v>1</v>
      </c>
      <c r="C11" s="20" t="s">
        <v>111</v>
      </c>
      <c r="D11" s="20" t="n">
        <v>9</v>
      </c>
      <c r="E11" s="65"/>
      <c r="F11" s="20"/>
      <c r="G11" s="20"/>
      <c r="H11" s="20"/>
      <c r="I11" s="20" t="s">
        <v>112</v>
      </c>
      <c r="J11" s="66" t="s">
        <v>97</v>
      </c>
      <c r="K11" s="19" t="n">
        <v>315</v>
      </c>
      <c r="L11" s="20" t="n">
        <v>0</v>
      </c>
      <c r="M11" s="62" t="n">
        <f aca="false">IF(((K11*B11)-L11)&lt;0,0,(K11*B11)-L11)</f>
        <v>315</v>
      </c>
      <c r="N11" s="67"/>
      <c r="O11" s="67" t="s">
        <v>105</v>
      </c>
      <c r="P11" s="68"/>
    </row>
    <row collapsed="false" customFormat="false" customHeight="false" hidden="false" ht="11.15" outlineLevel="0" r="12">
      <c r="B12" s="19" t="n">
        <v>2</v>
      </c>
      <c r="C12" s="20" t="s">
        <v>113</v>
      </c>
      <c r="D12" s="20" t="n">
        <v>10</v>
      </c>
      <c r="E12" s="65"/>
      <c r="F12" s="20"/>
      <c r="G12" s="20"/>
      <c r="H12" s="20"/>
      <c r="I12" s="20" t="s">
        <v>114</v>
      </c>
      <c r="J12" s="66" t="s">
        <v>97</v>
      </c>
      <c r="K12" s="19" t="n">
        <v>315</v>
      </c>
      <c r="L12" s="20" t="n">
        <v>0</v>
      </c>
      <c r="M12" s="62" t="n">
        <f aca="false">IF(((K12*B12)-L12)&lt;0,0,(K12*B12)-L12)</f>
        <v>630</v>
      </c>
      <c r="N12" s="67"/>
      <c r="O12" s="67" t="s">
        <v>105</v>
      </c>
      <c r="P12" s="68"/>
    </row>
    <row collapsed="false" customFormat="false" customHeight="false" hidden="false" ht="11.15" outlineLevel="0" r="13">
      <c r="B13" s="19" t="n">
        <v>1</v>
      </c>
      <c r="C13" s="20" t="s">
        <v>115</v>
      </c>
      <c r="D13" s="20" t="n">
        <v>11</v>
      </c>
      <c r="E13" s="65"/>
      <c r="F13" s="20"/>
      <c r="G13" s="20"/>
      <c r="H13" s="20" t="s">
        <v>116</v>
      </c>
      <c r="I13" s="20"/>
      <c r="J13" s="66" t="s">
        <v>97</v>
      </c>
      <c r="K13" s="19" t="n">
        <v>315</v>
      </c>
      <c r="L13" s="20" t="n">
        <v>100</v>
      </c>
      <c r="M13" s="62" t="n">
        <f aca="false">IF(((K13*B13)-L13)&lt;0,0,(K13*B13)-L13)</f>
        <v>215</v>
      </c>
      <c r="N13" s="67"/>
      <c r="O13" s="67" t="s">
        <v>105</v>
      </c>
      <c r="P13" s="68"/>
    </row>
    <row collapsed="false" customFormat="false" customHeight="false" hidden="false" ht="11.15" outlineLevel="0" r="14">
      <c r="B14" s="19" t="n">
        <v>1</v>
      </c>
      <c r="C14" s="20" t="s">
        <v>117</v>
      </c>
      <c r="D14" s="20" t="n">
        <v>12</v>
      </c>
      <c r="E14" s="65"/>
      <c r="F14" s="20"/>
      <c r="G14" s="20"/>
      <c r="H14" s="20" t="s">
        <v>118</v>
      </c>
      <c r="I14" s="20"/>
      <c r="J14" s="66" t="s">
        <v>97</v>
      </c>
      <c r="K14" s="19" t="n">
        <v>315</v>
      </c>
      <c r="L14" s="20" t="n">
        <v>315</v>
      </c>
      <c r="M14" s="62" t="n">
        <f aca="false">IF(((K14*B14)-L14)&lt;0,0,(K14*B14)-L14)</f>
        <v>0</v>
      </c>
      <c r="N14" s="67"/>
      <c r="O14" s="67" t="s">
        <v>105</v>
      </c>
      <c r="P14" s="68"/>
    </row>
    <row collapsed="false" customFormat="false" customHeight="false" hidden="false" ht="11.15" outlineLevel="0" r="15">
      <c r="B15" s="19" t="n">
        <v>1</v>
      </c>
      <c r="C15" s="20" t="s">
        <v>119</v>
      </c>
      <c r="D15" s="20" t="n">
        <v>14</v>
      </c>
      <c r="E15" s="65"/>
      <c r="F15" s="20"/>
      <c r="G15" s="20"/>
      <c r="H15" s="20" t="s">
        <v>120</v>
      </c>
      <c r="I15" s="20" t="s">
        <v>121</v>
      </c>
      <c r="J15" s="66" t="s">
        <v>97</v>
      </c>
      <c r="K15" s="19" t="n">
        <v>315</v>
      </c>
      <c r="L15" s="20" t="n">
        <v>0</v>
      </c>
      <c r="M15" s="62" t="n">
        <f aca="false">IF(((K15*B15)-L15)&lt;0,0,(K15*B15)-L15)</f>
        <v>315</v>
      </c>
      <c r="N15" s="67"/>
      <c r="O15" s="67" t="s">
        <v>105</v>
      </c>
      <c r="P15" s="68"/>
    </row>
    <row collapsed="false" customFormat="false" customHeight="false" hidden="false" ht="11.15" outlineLevel="0" r="16">
      <c r="B16" s="19" t="n">
        <v>1</v>
      </c>
      <c r="C16" s="20" t="s">
        <v>122</v>
      </c>
      <c r="D16" s="20" t="n">
        <v>15</v>
      </c>
      <c r="E16" s="65"/>
      <c r="F16" s="20"/>
      <c r="G16" s="20"/>
      <c r="H16" s="20" t="s">
        <v>123</v>
      </c>
      <c r="I16" s="20" t="s">
        <v>124</v>
      </c>
      <c r="J16" s="66" t="s">
        <v>97</v>
      </c>
      <c r="K16" s="19" t="n">
        <v>315</v>
      </c>
      <c r="L16" s="20" t="n">
        <v>0</v>
      </c>
      <c r="M16" s="62" t="n">
        <f aca="false">IF(((K16*B16)-L16)&lt;0,0,(K16*B16)-L16)</f>
        <v>315</v>
      </c>
      <c r="N16" s="67"/>
      <c r="O16" s="67" t="s">
        <v>105</v>
      </c>
      <c r="P16" s="68"/>
    </row>
    <row collapsed="false" customFormat="false" customHeight="false" hidden="false" ht="11.15" outlineLevel="0" r="17">
      <c r="B17" s="19" t="n">
        <v>18</v>
      </c>
      <c r="C17" s="20" t="s">
        <v>125</v>
      </c>
      <c r="D17" s="20" t="n">
        <v>8</v>
      </c>
      <c r="E17" s="65" t="s">
        <v>126</v>
      </c>
      <c r="F17" s="20" t="s">
        <v>127</v>
      </c>
      <c r="G17" s="20" t="s">
        <v>128</v>
      </c>
      <c r="H17" s="20" t="s">
        <v>104</v>
      </c>
      <c r="I17" s="20"/>
      <c r="J17" s="66" t="s">
        <v>129</v>
      </c>
      <c r="K17" s="19" t="n">
        <v>315</v>
      </c>
      <c r="L17" s="20" t="n">
        <v>4300</v>
      </c>
      <c r="M17" s="62" t="n">
        <f aca="false">IF(((K17*B17)-L17)&lt;0,0,(K17*B17)-L17)</f>
        <v>1370</v>
      </c>
      <c r="N17" s="67"/>
      <c r="O17" s="67" t="s">
        <v>105</v>
      </c>
      <c r="P17" s="68"/>
    </row>
    <row collapsed="false" customFormat="false" customHeight="false" hidden="false" ht="11.15" outlineLevel="0" r="18">
      <c r="B18" s="19" t="n">
        <v>6</v>
      </c>
      <c r="C18" s="20" t="s">
        <v>106</v>
      </c>
      <c r="D18" s="20" t="n">
        <v>9</v>
      </c>
      <c r="E18" s="65" t="s">
        <v>130</v>
      </c>
      <c r="F18" s="20" t="s">
        <v>103</v>
      </c>
      <c r="G18" s="20"/>
      <c r="H18" s="20"/>
      <c r="I18" s="20" t="s">
        <v>107</v>
      </c>
      <c r="J18" s="66" t="s">
        <v>129</v>
      </c>
      <c r="K18" s="19" t="n">
        <v>315</v>
      </c>
      <c r="L18" s="20" t="n">
        <v>0</v>
      </c>
      <c r="M18" s="62" t="n">
        <f aca="false">IF(((K18*B18)-L18)&lt;0,0,(K18*B18)-L18)</f>
        <v>1890</v>
      </c>
      <c r="N18" s="67"/>
      <c r="O18" s="67" t="s">
        <v>105</v>
      </c>
      <c r="P18" s="68"/>
    </row>
    <row collapsed="false" customFormat="false" customHeight="false" hidden="false" ht="11.15" outlineLevel="0" r="19">
      <c r="B19" s="19" t="n">
        <v>4</v>
      </c>
      <c r="C19" s="20" t="s">
        <v>131</v>
      </c>
      <c r="D19" s="20" t="n">
        <v>10</v>
      </c>
      <c r="E19" s="65" t="s">
        <v>130</v>
      </c>
      <c r="F19" s="20" t="s">
        <v>132</v>
      </c>
      <c r="G19" s="20" t="s">
        <v>133</v>
      </c>
      <c r="H19" s="20" t="s">
        <v>134</v>
      </c>
      <c r="I19" s="20"/>
      <c r="J19" s="66" t="s">
        <v>129</v>
      </c>
      <c r="K19" s="19" t="n">
        <v>315</v>
      </c>
      <c r="L19" s="20" t="n">
        <v>2000</v>
      </c>
      <c r="M19" s="62" t="n">
        <f aca="false">IF(((K19*B19)-L19)&lt;0,0,(K19*B19)-L19)</f>
        <v>0</v>
      </c>
      <c r="N19" s="67"/>
      <c r="O19" s="67" t="s">
        <v>105</v>
      </c>
      <c r="P19" s="68"/>
    </row>
    <row collapsed="false" customFormat="false" customHeight="false" hidden="false" ht="11.15" outlineLevel="0" r="20">
      <c r="B20" s="19" t="n">
        <v>2</v>
      </c>
      <c r="C20" s="20" t="s">
        <v>135</v>
      </c>
      <c r="D20" s="20" t="n">
        <v>2</v>
      </c>
      <c r="E20" s="65"/>
      <c r="F20" s="20"/>
      <c r="G20" s="20"/>
      <c r="H20" s="20" t="s">
        <v>136</v>
      </c>
      <c r="I20" s="20"/>
      <c r="J20" s="66" t="s">
        <v>137</v>
      </c>
      <c r="K20" s="19" t="n">
        <v>390</v>
      </c>
      <c r="L20" s="20" t="n">
        <v>0</v>
      </c>
      <c r="M20" s="62" t="n">
        <f aca="false">IF(((K20*B20)-L20)&lt;0,0,(K20*B20)-L20)</f>
        <v>780</v>
      </c>
      <c r="N20" s="67"/>
      <c r="O20" s="67" t="s">
        <v>105</v>
      </c>
      <c r="P20" s="68"/>
    </row>
    <row collapsed="false" customFormat="false" customHeight="false" hidden="false" ht="30.55" outlineLevel="0" r="21">
      <c r="B21" s="69" t="n">
        <v>1</v>
      </c>
      <c r="C21" s="70" t="s">
        <v>138</v>
      </c>
      <c r="D21" s="70" t="n">
        <v>6</v>
      </c>
      <c r="E21" s="71" t="s">
        <v>139</v>
      </c>
      <c r="F21" s="70" t="s">
        <v>140</v>
      </c>
      <c r="G21" s="70"/>
      <c r="H21" s="70"/>
      <c r="I21" s="70" t="s">
        <v>141</v>
      </c>
      <c r="J21" s="72" t="s">
        <v>137</v>
      </c>
      <c r="K21" s="69" t="n">
        <v>315</v>
      </c>
      <c r="L21" s="70" t="n">
        <v>0</v>
      </c>
      <c r="M21" s="73" t="n">
        <f aca="false">IF(((K21*B21)-L21)&lt;0,0,(K21*B21)-L21)</f>
        <v>315</v>
      </c>
      <c r="N21" s="74" t="s">
        <v>142</v>
      </c>
      <c r="O21" s="74" t="s">
        <v>24</v>
      </c>
      <c r="P21" s="75"/>
    </row>
  </sheetData>
  <autoFilter ref="E5:P73"/>
  <mergeCells count="2">
    <mergeCell ref="B4:J4"/>
    <mergeCell ref="K4:P4"/>
  </mergeCells>
  <printOptions headings="false" gridLines="false" gridLinesSet="true" horizontalCentered="false" verticalCentered="false"/>
  <pageMargins left="0.196527777777778" right="0.196527777777778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76" width="9.34509803921569"/>
    <col collapsed="false" hidden="false" max="2" min="2" style="76" width="31.6509803921569"/>
    <col collapsed="false" hidden="false" max="3" min="3" style="76" width="17.9333333333333"/>
    <col collapsed="false" hidden="false" max="4" min="4" style="76" width="9.34509803921569"/>
    <col collapsed="false" hidden="false" max="5" min="5" style="76" width="19.678431372549"/>
    <col collapsed="false" hidden="false" max="1025" min="6" style="0" width="8.71372549019608"/>
  </cols>
  <sheetData>
    <row collapsed="false" customFormat="false" customHeight="false" hidden="false" ht="14" outlineLevel="0" r="2">
      <c r="A2" s="77" t="s">
        <v>143</v>
      </c>
      <c r="B2" s="77"/>
      <c r="C2" s="78" t="s">
        <v>8</v>
      </c>
      <c r="D2" s="78" t="s">
        <v>144</v>
      </c>
      <c r="E2" s="78" t="s">
        <v>145</v>
      </c>
    </row>
    <row collapsed="false" customFormat="false" customHeight="false" hidden="false" ht="14" outlineLevel="0" r="3">
      <c r="A3" s="77" t="n">
        <v>1</v>
      </c>
      <c r="B3" s="79" t="s">
        <v>146</v>
      </c>
      <c r="C3" s="80" t="s">
        <v>147</v>
      </c>
      <c r="D3" s="81" t="n">
        <f aca="false">315*2</f>
        <v>630</v>
      </c>
      <c r="E3" s="77" t="n">
        <v>4550385</v>
      </c>
    </row>
    <row collapsed="false" customFormat="false" customHeight="false" hidden="false" ht="14" outlineLevel="0" r="4">
      <c r="A4" s="77" t="n">
        <v>2</v>
      </c>
      <c r="B4" s="79" t="s">
        <v>148</v>
      </c>
      <c r="C4" s="77" t="n">
        <v>300</v>
      </c>
      <c r="D4" s="77" t="n">
        <v>390</v>
      </c>
      <c r="E4" s="77" t="n">
        <v>4548629</v>
      </c>
    </row>
    <row collapsed="false" customFormat="false" customHeight="false" hidden="false" ht="14" outlineLevel="0" r="5">
      <c r="A5" s="77" t="n">
        <v>3</v>
      </c>
      <c r="B5" s="79" t="s">
        <v>149</v>
      </c>
      <c r="C5" s="77" t="n">
        <v>300</v>
      </c>
      <c r="D5" s="77" t="n">
        <v>360</v>
      </c>
      <c r="E5" s="77" t="n">
        <v>4548629</v>
      </c>
    </row>
    <row collapsed="false" customFormat="false" customHeight="false" hidden="false" ht="14" outlineLevel="0" r="6">
      <c r="A6" s="77" t="n">
        <v>4</v>
      </c>
      <c r="B6" s="79" t="s">
        <v>150</v>
      </c>
      <c r="C6" s="77" t="n">
        <v>2</v>
      </c>
      <c r="D6" s="77" t="n">
        <v>120</v>
      </c>
      <c r="E6" s="77" t="s">
        <v>151</v>
      </c>
    </row>
    <row collapsed="false" customFormat="false" customHeight="false" hidden="false" ht="14" outlineLevel="0" r="7">
      <c r="A7" s="77" t="n">
        <v>5</v>
      </c>
      <c r="B7" s="79" t="s">
        <v>152</v>
      </c>
      <c r="C7" s="77" t="n">
        <v>20</v>
      </c>
      <c r="D7" s="77" t="n">
        <v>132</v>
      </c>
      <c r="E7" s="77" t="n">
        <v>4549148</v>
      </c>
    </row>
    <row collapsed="false" customFormat="false" customHeight="false" hidden="false" ht="14" outlineLevel="0" r="8">
      <c r="A8" s="77" t="n">
        <v>6</v>
      </c>
      <c r="B8" s="79" t="s">
        <v>153</v>
      </c>
      <c r="C8" s="77" t="n">
        <v>1</v>
      </c>
      <c r="D8" s="77" t="n">
        <v>231</v>
      </c>
      <c r="E8" s="77" t="n">
        <v>4549148</v>
      </c>
    </row>
    <row collapsed="false" customFormat="false" customHeight="false" hidden="false" ht="14" outlineLevel="0" r="9">
      <c r="A9" s="77" t="n">
        <v>7</v>
      </c>
      <c r="B9" s="79" t="s">
        <v>154</v>
      </c>
      <c r="C9" s="77" t="n">
        <v>5</v>
      </c>
      <c r="D9" s="77" t="n">
        <v>60</v>
      </c>
      <c r="E9" s="77" t="n">
        <v>4549148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