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1"/>
  </bookViews>
  <sheets>
    <sheet name="BLM chambers" sheetId="1" r:id="rId1"/>
    <sheet name="Time to sending" sheetId="2" r:id="rId2"/>
    <sheet name="Spacers" sheetId="3" r:id="rId3"/>
  </sheets>
  <definedNames>
    <definedName name="_xlnm.Print_Area" localSheetId="0">'BLM chambers'!$Y$17</definedName>
    <definedName name="Z_1E92D746_8DA4_46FE_A015_5B53E5097C4F_.wvu.PrintArea" localSheetId="0" hidden="1">'BLM chambers'!$A$1:$AL$80</definedName>
    <definedName name="Z_63DF7B8E_55FC_4540_9521_9B1B7D3BF258_.wvu.PrintArea" localSheetId="0" hidden="1">'BLM chambers'!$Y$17</definedName>
    <definedName name="Z_D1CD6718_E2E1_4B10_85C2_94715777E867_.wvu.PrintArea" localSheetId="0" hidden="1">'BLM chambers'!$A$1:$X$79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K15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in m
0.082 /ion</t>
        </r>
      </text>
    </comment>
    <comment ref="C42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1. 20
2. 7420</t>
        </r>
      </text>
    </comment>
    <comment ref="V61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31/11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V62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31.11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E4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input field</t>
        </r>
      </text>
    </comment>
    <comment ref="G4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input field</t>
        </r>
      </text>
    </comment>
    <comment ref="V63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Lorry#2,Dec05;2300 to send
</t>
        </r>
      </text>
    </comment>
    <comment ref="V64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V6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150 to send
</t>
        </r>
      </text>
    </comment>
    <comment ref="V6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100 to send
</t>
        </r>
      </text>
    </comment>
    <comment ref="V65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V6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Lorry#2,Dec05;140 to send </t>
        </r>
      </text>
    </comment>
    <comment ref="R35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15000- 24.10+10days;
16600- +8 weeks
</t>
        </r>
        <r>
          <rPr>
            <sz val="8"/>
            <rFont val="Tahoma"/>
            <family val="0"/>
          </rPr>
          <t xml:space="preserve">
</t>
        </r>
      </text>
    </comment>
    <comment ref="A3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rondelle a plateau inox A2 M4
</t>
        </r>
      </text>
    </comment>
    <comment ref="A34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vis tete aplatie in.A2 M3x4
</t>
        </r>
      </text>
    </comment>
    <comment ref="A35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vis sans tete 6 p.cr.M3x3
</t>
        </r>
      </text>
    </comment>
    <comment ref="R3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2000- 24.11+10 days;
73000- 24.11 +2weeks
</t>
        </r>
      </text>
    </comment>
    <comment ref="A3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ecrou hexagonal in.autofr.M4
</t>
        </r>
      </text>
    </comment>
    <comment ref="R3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12000- 24.11 + 10 days
11000- 24.11+8/12 weeks
</t>
        </r>
      </text>
    </comment>
    <comment ref="A5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tige filetee in.4.A4 M 4x85
47.62.82.908.1
</t>
        </r>
      </text>
    </comment>
    <comment ref="R5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14 m -24.11+10 days;
rest   - 24.11+6 weeks
</t>
        </r>
      </text>
    </comment>
    <comment ref="A60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vis sans tete 6 p.cr.in N3x5;
47.62.72.995.5
</t>
        </r>
      </text>
    </comment>
    <comment ref="I70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minus number of single supports
</t>
        </r>
      </text>
    </comment>
    <comment ref="E70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minus number of singel supports
</t>
        </r>
      </text>
    </comment>
    <comment ref="E71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eholzer:
minus number of singel supports
</t>
        </r>
      </text>
    </comment>
    <comment ref="I71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eholzer:
minus number of singel supports
</t>
        </r>
      </text>
    </comment>
    <comment ref="E72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minus number of single supports
</t>
        </r>
      </text>
    </comment>
    <comment ref="I72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minus number of single supports
</t>
        </r>
      </text>
    </comment>
    <comment ref="T61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31/11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62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31.11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63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Lorry#2,Dec05;2300 to send
</t>
        </r>
      </text>
    </comment>
    <comment ref="T64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65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6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Lorry#2,Dec05;140 to send 
</t>
        </r>
      </text>
    </comment>
    <comment ref="T6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150 to send
</t>
        </r>
      </text>
    </comment>
    <comment ref="T6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100 to send
</t>
        </r>
      </text>
    </comment>
    <comment ref="L13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  <comment ref="L17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IC+SEM!!
</t>
        </r>
      </text>
    </comment>
    <comment ref="R34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24.10+10d</t>
        </r>
      </text>
    </comment>
    <comment ref="P30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24.10+10d
</t>
        </r>
      </text>
    </comment>
    <comment ref="O56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27.10+2wks
</t>
        </r>
      </text>
    </comment>
    <comment ref="I17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  <comment ref="M23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90+
7/12:300+208</t>
        </r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to check - wrong value!
</t>
        </r>
      </text>
    </comment>
    <comment ref="M29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10+40(7/12)</t>
        </r>
      </text>
    </comment>
    <comment ref="M42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3986+
1025+
(6 spare washers)
</t>
        </r>
        <r>
          <rPr>
            <b/>
            <sz val="8"/>
            <rFont val="Tahoma"/>
            <family val="0"/>
          </rPr>
          <t xml:space="preserve">eholzer: wrong value
correct value: 7406
</t>
        </r>
        <r>
          <rPr>
            <sz val="8"/>
            <rFont val="Tahoma"/>
            <family val="0"/>
          </rPr>
          <t xml:space="preserve">
</t>
        </r>
      </text>
    </comment>
    <comment ref="M45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1004+5bad;
+ 5456</t>
        </r>
      </text>
    </comment>
    <comment ref="M4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1508+5bad;
9150
</t>
        </r>
      </text>
    </comment>
    <comment ref="M4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1004+5bad;
12160
</t>
        </r>
        <r>
          <rPr>
            <b/>
            <sz val="8"/>
            <rFont val="Tahoma"/>
            <family val="0"/>
          </rPr>
          <t xml:space="preserve">eholzer: wrong value!
About 6120 have been sent for re-machining
</t>
        </r>
      </text>
    </comment>
    <comment ref="M24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50 +3750?
</t>
        </r>
      </text>
    </comment>
    <comment ref="M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+ 2678 14/12/05
</t>
        </r>
      </text>
    </comment>
    <comment ref="M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+ 2767 14/12/05
</t>
        </r>
      </text>
    </comment>
    <comment ref="M19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948 on 6.1.2006 to be checked
</t>
        </r>
      </text>
    </comment>
    <comment ref="M17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14600 on 6.1.2006 to be checked
</t>
        </r>
      </text>
    </comment>
  </commentList>
</comments>
</file>

<file path=xl/sharedStrings.xml><?xml version="1.0" encoding="utf-8"?>
<sst xmlns="http://schemas.openxmlformats.org/spreadsheetml/2006/main" count="454" uniqueCount="289">
  <si>
    <t>comments</t>
  </si>
  <si>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</si>
  <si>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</si>
  <si>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</si>
  <si>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</si>
  <si>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</si>
  <si>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</si>
  <si>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</si>
  <si>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</si>
  <si>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</si>
  <si>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</si>
  <si>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</si>
  <si>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</si>
  <si>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</si>
  <si>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</si>
  <si>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</si>
  <si>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</si>
  <si>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</si>
  <si>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</si>
  <si>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</si>
  <si>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</si>
  <si>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</si>
  <si>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</si>
  <si>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</si>
  <si>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</si>
  <si>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</si>
  <si>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</si>
  <si>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</si>
  <si>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</si>
  <si>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</si>
  <si>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</si>
  <si>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</si>
  <si>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</si>
  <si>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</si>
  <si>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</si>
  <si>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</si>
  <si>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</si>
  <si>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</si>
  <si>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</si>
  <si>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</si>
  <si>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</si>
  <si>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</si>
  <si>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</si>
  <si>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</si>
  <si>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</si>
  <si>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</si>
  <si>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</si>
  <si>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</si>
  <si>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</si>
  <si>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</si>
  <si>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</si>
  <si>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</si>
  <si>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</si>
  <si>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</si>
  <si>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</si>
  <si>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</si>
  <si>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</si>
  <si>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</si>
  <si>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</si>
  <si>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</si>
  <si>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</si>
  <si>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</si>
  <si>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</si>
  <si>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</si>
  <si>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0.5 AL material</t>
  </si>
  <si>
    <t>LEGENDE: blue background means entered or checked by EBH, grey letters means: obsolete, deleted by EBH, grey backround means: cannot be checked by EBH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</si>
  <si>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</si>
  <si>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</si>
  <si>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</si>
  <si>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</si>
  <si>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</si>
  <si>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</si>
  <si>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</si>
  <si>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</si>
  <si>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</si>
  <si>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</si>
  <si>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</si>
  <si>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</si>
  <si>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</si>
  <si>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</si>
  <si>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</si>
  <si>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</si>
  <si>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</si>
  <si>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</si>
  <si>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</si>
  <si>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</si>
  <si>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</si>
  <si>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</si>
  <si>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</si>
  <si>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</si>
  <si>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</si>
  <si>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</si>
  <si>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</si>
  <si>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</si>
  <si>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</si>
  <si>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</si>
  <si>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</si>
  <si>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</si>
  <si>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</si>
  <si>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</si>
  <si>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</si>
  <si>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</si>
  <si>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</si>
  <si>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</si>
  <si>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</si>
  <si>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</si>
  <si>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</si>
  <si>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</si>
  <si>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</si>
  <si>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</si>
  <si>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</si>
  <si>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cover  plate LHCBLM__0003, 316L, material</t>
  </si>
  <si>
    <t>4 still at CERN</t>
  </si>
  <si>
    <t>59- still at CERN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</si>
  <si>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</si>
  <si>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</si>
  <si>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</si>
  <si>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</si>
  <si>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</si>
  <si>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</si>
  <si>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</si>
  <si>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</si>
  <si>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</si>
  <si>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</si>
  <si>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</si>
  <si>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</si>
  <si>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</si>
  <si>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</si>
  <si>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</si>
  <si>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</si>
  <si>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</si>
  <si>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</si>
  <si>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34 "spare"</t>
  </si>
  <si>
    <t>still to arrive</t>
  </si>
  <si>
    <t>29.11.2005</t>
  </si>
  <si>
    <t>29.11.2004</t>
  </si>
  <si>
    <t>label (self adhesive) for chambers</t>
  </si>
  <si>
    <t>07.12.2005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</si>
  <si>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</si>
  <si>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</si>
  <si>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</si>
  <si>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</si>
  <si>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</si>
  <si>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</si>
  <si>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</si>
  <si>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</si>
  <si>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cutting and anealing of copper tube</t>
  </si>
  <si>
    <t>to be shippied Protvino06</t>
  </si>
  <si>
    <t>shipped to Protvino 2005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</si>
  <si>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</si>
  <si>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</si>
  <si>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</si>
  <si>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</si>
  <si>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</si>
  <si>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</si>
  <si>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</si>
  <si>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</si>
  <si>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</si>
  <si>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</si>
  <si>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25000 ?</t>
  </si>
  <si>
    <t>?+495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</si>
  <si>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</si>
  <si>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</si>
  <si>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</si>
  <si>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</si>
  <si>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</si>
  <si>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</si>
  <si>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</si>
  <si>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</si>
  <si>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</si>
  <si>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</si>
  <si>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</si>
  <si>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</si>
  <si>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</si>
  <si>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50+??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</si>
  <si>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</si>
  <si>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</si>
  <si>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</si>
  <si>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</si>
  <si>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</si>
  <si>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</si>
  <si>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</si>
  <si>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</si>
  <si>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</si>
  <si>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</si>
  <si>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Al electrodes production LHCBLM__0004 0.5X82, </t>
    </r>
    <r>
      <rPr>
        <b/>
        <sz val="10"/>
        <rFont val="Arial"/>
        <family val="2"/>
      </rPr>
      <t>SEM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</si>
  <si>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</si>
  <si>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</si>
  <si>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</si>
  <si>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</si>
  <si>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to count</t>
  </si>
  <si>
    <t>nut M4-A4 ISO4032</t>
  </si>
  <si>
    <t>25kg</t>
  </si>
  <si>
    <t>RT</t>
  </si>
  <si>
    <t>check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</si>
  <si>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</si>
  <si>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</si>
  <si>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</si>
  <si>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</si>
  <si>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</si>
  <si>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</si>
  <si>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1.3.2007</t>
  </si>
  <si>
    <t>28.2.2006</t>
  </si>
  <si>
    <t>check amount</t>
  </si>
  <si>
    <t>3.3.2006</t>
  </si>
  <si>
    <t>~9000</t>
  </si>
  <si>
    <t>50+~4000</t>
  </si>
  <si>
    <t>all arrived</t>
  </si>
  <si>
    <t>see next page</t>
  </si>
  <si>
    <t>98-6.3.,900-15.3.</t>
  </si>
  <si>
    <t>shipped to Protvino 2006</t>
  </si>
  <si>
    <t>2379</t>
  </si>
  <si>
    <t>shipped to Protvino</t>
  </si>
  <si>
    <t>2318</t>
  </si>
  <si>
    <t>100</t>
  </si>
  <si>
    <t>137500</t>
  </si>
  <si>
    <t>51904</t>
  </si>
  <si>
    <t>10550</t>
  </si>
  <si>
    <t>4380</t>
  </si>
  <si>
    <t>3580</t>
  </si>
  <si>
    <t>750</t>
  </si>
  <si>
    <t>1750</t>
  </si>
  <si>
    <t>0</t>
  </si>
  <si>
    <t>3780</t>
  </si>
  <si>
    <t>8300</t>
  </si>
  <si>
    <t>16400</t>
  </si>
  <si>
    <t>73100</t>
  </si>
  <si>
    <t>200</t>
  </si>
  <si>
    <t>110</t>
  </si>
  <si>
    <t>300</t>
  </si>
  <si>
    <t>4080</t>
  </si>
  <si>
    <t>9530</t>
  </si>
  <si>
    <t>24000</t>
  </si>
  <si>
    <t>140</t>
  </si>
  <si>
    <t>150</t>
  </si>
  <si>
    <t>2300</t>
  </si>
  <si>
    <t>4200</t>
  </si>
  <si>
    <t>12400</t>
  </si>
  <si>
    <t>shipped to Protvino / IC</t>
  </si>
  <si>
    <t>2</t>
  </si>
  <si>
    <t>?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</si>
  <si>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</si>
  <si>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</si>
  <si>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</si>
  <si>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</si>
  <si>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</si>
  <si>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</si>
  <si>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</si>
  <si>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</si>
  <si>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</si>
  <si>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</si>
  <si>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</si>
  <si>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</si>
  <si>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</si>
  <si>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</si>
  <si>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</si>
  <si>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</si>
  <si>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</si>
  <si>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</si>
  <si>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</si>
  <si>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</si>
  <si>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</si>
  <si>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</si>
  <si>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</si>
  <si>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</si>
  <si>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</si>
  <si>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</si>
  <si>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</si>
  <si>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</si>
  <si>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</si>
  <si>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</si>
  <si>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</si>
  <si>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</si>
  <si>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</si>
  <si>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</si>
  <si>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</si>
  <si>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</si>
  <si>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Lyn</t>
  </si>
  <si>
    <t>Tyurin</t>
  </si>
  <si>
    <t>Custom</t>
  </si>
  <si>
    <t>3 weeks</t>
  </si>
  <si>
    <t>shipping list (=annex to attachment)</t>
  </si>
  <si>
    <t>packing list</t>
  </si>
  <si>
    <t>subject to be included:</t>
  </si>
  <si>
    <t>Qty, price, country, custom code, weight,</t>
  </si>
  <si>
    <t>pallet number</t>
  </si>
  <si>
    <t>Call Packing Service (PS)</t>
  </si>
  <si>
    <t>preparation of lists:</t>
  </si>
  <si>
    <t>some in English and Russian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</si>
</sst>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92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92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/>
    </xf>
    <xf numFmtId="1" fontId="0" fillId="7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1" fontId="0" fillId="8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192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7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2" fontId="0" fillId="1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1" fontId="5" fillId="7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92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0" fillId="11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0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192" fontId="0" fillId="12" borderId="2" xfId="0" applyNumberFormat="1" applyFill="1" applyBorder="1" applyAlignment="1">
      <alignment horizontal="center"/>
    </xf>
    <xf numFmtId="192" fontId="0" fillId="6" borderId="2" xfId="0" applyNumberFormat="1" applyFill="1" applyBorder="1" applyAlignment="1">
      <alignment/>
    </xf>
    <xf numFmtId="1" fontId="0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8" borderId="2" xfId="0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8" borderId="2" xfId="0" applyNumberFormat="1" applyFont="1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8" borderId="2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49" fontId="0" fillId="13" borderId="2" xfId="0" applyNumberForma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49" fontId="0" fillId="13" borderId="2" xfId="0" applyNumberFormat="1" applyFont="1" applyFill="1" applyBorder="1" applyAlignment="1">
      <alignment horizontal="center"/>
    </xf>
    <xf numFmtId="192" fontId="0" fillId="6" borderId="2" xfId="0" applyNumberFormat="1" applyFont="1" applyFill="1" applyBorder="1" applyAlignment="1">
      <alignment/>
    </xf>
    <xf numFmtId="192" fontId="8" fillId="0" borderId="2" xfId="0" applyNumberFormat="1" applyFont="1" applyFill="1" applyBorder="1" applyAlignment="1">
      <alignment/>
    </xf>
    <xf numFmtId="1" fontId="0" fillId="1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49" fontId="0" fillId="6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13" borderId="2" xfId="0" applyNumberFormat="1" applyFont="1" applyFill="1" applyBorder="1" applyAlignment="1">
      <alignment horizontal="center"/>
    </xf>
    <xf numFmtId="0" fontId="0" fillId="14" borderId="0" xfId="0" applyFill="1" applyAlignment="1">
      <alignment/>
    </xf>
    <xf numFmtId="0" fontId="0" fillId="6" borderId="0" xfId="0" applyFill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4" fillId="6" borderId="0" xfId="0" applyFont="1" applyFill="1" applyAlignment="1">
      <alignment/>
    </xf>
    <xf numFmtId="0" fontId="0" fillId="1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06"/>
  <sheetViews>
    <sheetView zoomScaleSheetLayoutView="75" workbookViewId="0" topLeftCell="A1">
      <pane xSplit="2" ySplit="1" topLeftCell="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5.140625" style="0" customWidth="1"/>
    <col min="2" max="2" width="18.28125" style="32" customWidth="1"/>
    <col min="3" max="3" width="23.421875" style="32" customWidth="1"/>
    <col min="4" max="4" width="9.8515625" style="29" customWidth="1"/>
    <col min="5" max="5" width="8.8515625" style="29" customWidth="1"/>
    <col min="6" max="6" width="9.28125" style="29" customWidth="1"/>
    <col min="7" max="7" width="7.8515625" style="29" customWidth="1"/>
    <col min="8" max="8" width="8.140625" style="29" customWidth="1"/>
    <col min="9" max="9" width="11.28125" style="6" customWidth="1"/>
    <col min="10" max="10" width="12.28125" style="8" customWidth="1"/>
    <col min="11" max="11" width="12.28125" style="7" customWidth="1"/>
    <col min="12" max="12" width="11.57421875" style="5" customWidth="1"/>
    <col min="13" max="13" width="10.57421875" style="18" customWidth="1"/>
    <col min="14" max="14" width="10.57421875" style="5" customWidth="1"/>
    <col min="15" max="15" width="11.28125" style="24" customWidth="1"/>
    <col min="16" max="17" width="10.57421875" style="33" customWidth="1"/>
    <col min="18" max="19" width="10.57421875" style="14" customWidth="1"/>
    <col min="20" max="21" width="10.7109375" style="24" customWidth="1"/>
    <col min="22" max="22" width="10.57421875" style="5" customWidth="1"/>
    <col min="23" max="23" width="10.57421875" style="22" customWidth="1"/>
    <col min="24" max="24" width="24.421875" style="0" customWidth="1"/>
    <col min="25" max="25" width="86.00390625" style="3" customWidth="1"/>
  </cols>
  <sheetData>
    <row r="1" spans="1:51" s="4" customFormat="1" ht="42.75" customHeight="1">
      <c r="A1" s="35" t="s">
        <v>1</v>
      </c>
      <c r="B1" s="36" t="s">
        <v>7</v>
      </c>
      <c r="C1" s="36" t="s">
        <v>18</v>
      </c>
      <c r="D1" s="37" t="s">
        <v>40</v>
      </c>
      <c r="E1" s="37" t="s">
        <v>45</v>
      </c>
      <c r="F1" s="37" t="s">
        <v>44</v>
      </c>
      <c r="G1" s="37" t="s">
        <v>46</v>
      </c>
      <c r="H1" s="38" t="s">
        <v>43</v>
      </c>
      <c r="I1" s="39" t="s">
        <v>3</v>
      </c>
      <c r="J1" s="40" t="s">
        <v>5</v>
      </c>
      <c r="K1" s="35" t="s">
        <v>30</v>
      </c>
      <c r="L1" s="41" t="s">
        <v>154</v>
      </c>
      <c r="M1" s="35" t="s">
        <v>31</v>
      </c>
      <c r="N1" s="42" t="s">
        <v>150</v>
      </c>
      <c r="O1" s="35" t="s">
        <v>133</v>
      </c>
      <c r="P1" s="43" t="s">
        <v>17</v>
      </c>
      <c r="Q1" s="43" t="s">
        <v>29</v>
      </c>
      <c r="R1" s="42" t="s">
        <v>149</v>
      </c>
      <c r="S1" s="42" t="s">
        <v>210</v>
      </c>
      <c r="T1" s="35" t="s">
        <v>148</v>
      </c>
      <c r="U1" s="35" t="s">
        <v>212</v>
      </c>
      <c r="V1" s="44" t="s">
        <v>147</v>
      </c>
      <c r="W1" s="35" t="s">
        <v>238</v>
      </c>
      <c r="X1" s="35" t="s">
        <v>0</v>
      </c>
      <c r="Y1" s="2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51" ht="12.75">
      <c r="A2" s="45"/>
      <c r="B2" s="46" t="s">
        <v>65</v>
      </c>
      <c r="C2" s="47"/>
      <c r="D2" s="48"/>
      <c r="E2" s="48"/>
      <c r="F2" s="48"/>
      <c r="G2" s="49"/>
      <c r="H2" s="49"/>
      <c r="I2" s="50"/>
      <c r="J2" s="50"/>
      <c r="K2" s="51"/>
      <c r="L2" s="52"/>
      <c r="M2" s="51"/>
      <c r="N2" s="53"/>
      <c r="O2" s="51"/>
      <c r="P2" s="54"/>
      <c r="Q2" s="54"/>
      <c r="R2" s="55"/>
      <c r="S2" s="55"/>
      <c r="T2" s="56"/>
      <c r="U2" s="56"/>
      <c r="V2" s="57"/>
      <c r="W2" s="56"/>
      <c r="X2" s="59"/>
      <c r="Y2" s="10"/>
      <c r="Z2" s="19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2.75">
      <c r="A3" s="60"/>
      <c r="B3" s="61"/>
      <c r="C3" s="61"/>
      <c r="D3" s="62"/>
      <c r="E3" s="62"/>
      <c r="F3" s="62"/>
      <c r="G3" s="63"/>
      <c r="H3" s="63"/>
      <c r="I3" s="64"/>
      <c r="J3" s="64"/>
      <c r="K3" s="56"/>
      <c r="L3" s="65"/>
      <c r="M3" s="56"/>
      <c r="N3" s="55"/>
      <c r="O3" s="56"/>
      <c r="P3" s="54"/>
      <c r="Q3" s="54"/>
      <c r="R3" s="55"/>
      <c r="S3" s="55"/>
      <c r="T3" s="56"/>
      <c r="U3" s="56"/>
      <c r="V3" s="57"/>
      <c r="W3" s="56"/>
      <c r="X3" s="59"/>
      <c r="Y3" s="10"/>
      <c r="Z3" s="19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 ht="12.75">
      <c r="A4" s="66" t="s">
        <v>47</v>
      </c>
      <c r="B4" s="67"/>
      <c r="C4" s="61"/>
      <c r="D4" s="62"/>
      <c r="E4" s="49">
        <v>3799</v>
      </c>
      <c r="F4" s="49">
        <f>$E4*0.5/100</f>
        <v>18.995</v>
      </c>
      <c r="G4" s="68">
        <v>315</v>
      </c>
      <c r="H4" s="51">
        <f>$G4*1/100</f>
        <v>3.15</v>
      </c>
      <c r="I4" s="50">
        <f>E4+F4+G4+H4</f>
        <v>4136.1449999999995</v>
      </c>
      <c r="K4" s="64"/>
      <c r="L4" s="56"/>
      <c r="M4" s="65"/>
      <c r="N4" s="56"/>
      <c r="O4" s="55"/>
      <c r="P4" s="54"/>
      <c r="Q4" s="54"/>
      <c r="R4" s="69"/>
      <c r="S4" s="69"/>
      <c r="T4" s="55"/>
      <c r="U4" s="55"/>
      <c r="V4" s="56"/>
      <c r="W4" s="57"/>
      <c r="X4" s="58"/>
      <c r="Y4" s="10"/>
      <c r="Z4" s="19"/>
      <c r="AA4" s="17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s="11" customFormat="1" ht="12.75">
      <c r="A5" s="70" t="s">
        <v>68</v>
      </c>
      <c r="B5" s="71"/>
      <c r="C5" s="72"/>
      <c r="D5" s="73"/>
      <c r="E5" s="73"/>
      <c r="F5" s="73"/>
      <c r="G5" s="73"/>
      <c r="H5" s="74"/>
      <c r="I5" s="75"/>
      <c r="J5" s="76"/>
      <c r="K5" s="76"/>
      <c r="L5" s="75"/>
      <c r="M5" s="77"/>
      <c r="N5" s="75"/>
      <c r="O5" s="78"/>
      <c r="P5" s="79"/>
      <c r="Q5" s="79"/>
      <c r="R5" s="80"/>
      <c r="S5" s="80"/>
      <c r="T5" s="78"/>
      <c r="U5" s="78"/>
      <c r="V5" s="75"/>
      <c r="W5" s="81"/>
      <c r="X5" s="82"/>
      <c r="Y5" s="16"/>
      <c r="Z5" s="19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ht="12.75">
      <c r="A6" s="83" t="s">
        <v>179</v>
      </c>
      <c r="B6" s="47" t="s">
        <v>49</v>
      </c>
      <c r="C6" s="84" t="s">
        <v>33</v>
      </c>
      <c r="D6" s="85">
        <v>1</v>
      </c>
      <c r="E6" s="49">
        <f>$E$4</f>
        <v>3799</v>
      </c>
      <c r="F6" s="49">
        <f>$E6*0.5/100</f>
        <v>18.995</v>
      </c>
      <c r="G6" s="86"/>
      <c r="H6" s="63"/>
      <c r="I6" s="50">
        <f>D6*(E6+F6+G6+H6)</f>
        <v>3817.995</v>
      </c>
      <c r="J6" s="87">
        <v>3800</v>
      </c>
      <c r="K6" s="51" t="s">
        <v>109</v>
      </c>
      <c r="L6" s="88">
        <f aca="true" t="shared" si="0" ref="L6:L15">-I6+J6</f>
        <v>-17.99499999999989</v>
      </c>
      <c r="M6" s="114">
        <v>4133</v>
      </c>
      <c r="N6" s="55"/>
      <c r="O6" s="124">
        <f>-J6+M6</f>
        <v>333</v>
      </c>
      <c r="P6" s="176" t="s">
        <v>32</v>
      </c>
      <c r="Q6" s="54" t="s">
        <v>125</v>
      </c>
      <c r="R6" s="55"/>
      <c r="S6" s="78" t="s">
        <v>211</v>
      </c>
      <c r="T6" s="114">
        <v>1394</v>
      </c>
      <c r="U6" s="90">
        <f>S6+T6</f>
        <v>3773</v>
      </c>
      <c r="V6" s="91">
        <f>-I6+U6</f>
        <v>-44.99499999999989</v>
      </c>
      <c r="W6" s="56">
        <f>U6/D6</f>
        <v>3773</v>
      </c>
      <c r="X6" s="59" t="s">
        <v>113</v>
      </c>
      <c r="Y6" s="10"/>
      <c r="Z6" s="19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12.75">
      <c r="A7" s="118" t="s">
        <v>180</v>
      </c>
      <c r="B7" s="61"/>
      <c r="C7" s="84" t="s">
        <v>33</v>
      </c>
      <c r="D7" s="48">
        <v>1</v>
      </c>
      <c r="E7" s="62"/>
      <c r="F7" s="62"/>
      <c r="G7" s="68">
        <f>$G$4</f>
        <v>315</v>
      </c>
      <c r="H7" s="49">
        <f>$G7*1/100</f>
        <v>3.15</v>
      </c>
      <c r="I7" s="50">
        <f>D7*(E7+F7+G7+H7)</f>
        <v>318.15</v>
      </c>
      <c r="J7" s="87">
        <v>310</v>
      </c>
      <c r="K7" s="51" t="s">
        <v>109</v>
      </c>
      <c r="L7" s="88">
        <f t="shared" si="0"/>
        <v>-8.149999999999977</v>
      </c>
      <c r="M7" s="114">
        <v>118</v>
      </c>
      <c r="N7" s="55"/>
      <c r="O7" s="89">
        <f>-J7+M7</f>
        <v>-192</v>
      </c>
      <c r="P7" s="176" t="s">
        <v>32</v>
      </c>
      <c r="Q7" s="54" t="s">
        <v>25</v>
      </c>
      <c r="R7" s="55"/>
      <c r="S7" s="55"/>
      <c r="T7" s="56"/>
      <c r="U7" s="56"/>
      <c r="V7" s="91">
        <v>-318</v>
      </c>
      <c r="W7" s="56"/>
      <c r="X7" s="59"/>
      <c r="Y7" s="10"/>
      <c r="Z7" s="19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2.75">
      <c r="A8" s="93" t="s">
        <v>48</v>
      </c>
      <c r="B8" s="46" t="s">
        <v>181</v>
      </c>
      <c r="C8" s="84" t="s">
        <v>33</v>
      </c>
      <c r="D8" s="48">
        <v>1</v>
      </c>
      <c r="E8" s="49">
        <f>$E$4</f>
        <v>3799</v>
      </c>
      <c r="F8" s="49">
        <f>$E8*0.5/100</f>
        <v>18.995</v>
      </c>
      <c r="G8" s="68">
        <f>$G$4</f>
        <v>315</v>
      </c>
      <c r="H8" s="49">
        <f>$G8*1/100</f>
        <v>3.15</v>
      </c>
      <c r="I8" s="50">
        <f>D8*(E8+F8+G8+H8)</f>
        <v>4136.1449999999995</v>
      </c>
      <c r="J8" s="87">
        <v>4110</v>
      </c>
      <c r="K8" s="51" t="s">
        <v>109</v>
      </c>
      <c r="L8" s="88">
        <f t="shared" si="0"/>
        <v>-26.144999999999527</v>
      </c>
      <c r="M8" s="114">
        <v>4271</v>
      </c>
      <c r="N8" s="55"/>
      <c r="O8" s="124">
        <f aca="true" t="shared" si="1" ref="O8:O68">-J8+M8</f>
        <v>161</v>
      </c>
      <c r="P8" s="176" t="s">
        <v>32</v>
      </c>
      <c r="Q8" s="54" t="s">
        <v>125</v>
      </c>
      <c r="R8" s="55"/>
      <c r="S8" s="78" t="s">
        <v>213</v>
      </c>
      <c r="T8" s="114">
        <v>1500</v>
      </c>
      <c r="U8" s="90">
        <f>S8+T8</f>
        <v>3818</v>
      </c>
      <c r="V8" s="91">
        <f>-I8+U8</f>
        <v>-318.1449999999995</v>
      </c>
      <c r="W8" s="56">
        <f>U8/D8</f>
        <v>3818</v>
      </c>
      <c r="X8" s="59" t="s">
        <v>112</v>
      </c>
      <c r="Y8" s="10"/>
      <c r="Z8" s="19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26" s="16" customFormat="1" ht="12.75">
      <c r="A9" s="94"/>
      <c r="B9" s="95"/>
      <c r="C9" s="95"/>
      <c r="D9" s="96"/>
      <c r="E9" s="97"/>
      <c r="F9" s="97"/>
      <c r="G9" s="98"/>
      <c r="H9" s="97"/>
      <c r="I9" s="99"/>
      <c r="J9" s="99"/>
      <c r="K9" s="100"/>
      <c r="L9" s="88"/>
      <c r="M9" s="100"/>
      <c r="N9" s="101"/>
      <c r="O9" s="89">
        <f t="shared" si="1"/>
        <v>0</v>
      </c>
      <c r="P9" s="102"/>
      <c r="Q9" s="102"/>
      <c r="R9" s="101"/>
      <c r="S9" s="101"/>
      <c r="T9" s="100"/>
      <c r="U9" s="100"/>
      <c r="V9" s="103"/>
      <c r="W9" s="100"/>
      <c r="X9" s="104"/>
      <c r="Z9" s="19"/>
    </row>
    <row r="10" spans="1:51" ht="12.75">
      <c r="A10" s="105" t="s">
        <v>182</v>
      </c>
      <c r="B10" s="61"/>
      <c r="C10" s="61" t="s">
        <v>61</v>
      </c>
      <c r="D10" s="62">
        <v>2</v>
      </c>
      <c r="E10" s="106">
        <f>E4-50</f>
        <v>3749</v>
      </c>
      <c r="F10" s="49">
        <f>$E10*0.5/100</f>
        <v>18.745</v>
      </c>
      <c r="G10" s="63"/>
      <c r="H10" s="63"/>
      <c r="I10" s="50">
        <f>D10*(E10+F10+G10+H10)</f>
        <v>7535.49</v>
      </c>
      <c r="J10" s="50">
        <v>7110</v>
      </c>
      <c r="K10" s="107" t="s">
        <v>106</v>
      </c>
      <c r="L10" s="88">
        <f t="shared" si="0"/>
        <v>-425.4899999999998</v>
      </c>
      <c r="M10" s="186">
        <v>102</v>
      </c>
      <c r="N10" s="108" t="s">
        <v>209</v>
      </c>
      <c r="O10" s="89">
        <f t="shared" si="1"/>
        <v>-7008</v>
      </c>
      <c r="P10" s="54"/>
      <c r="Q10" s="54"/>
      <c r="R10" s="108"/>
      <c r="S10" s="78" t="s">
        <v>214</v>
      </c>
      <c r="T10" s="114">
        <v>0</v>
      </c>
      <c r="U10" s="114">
        <v>100</v>
      </c>
      <c r="V10" s="109">
        <f>-I10+U10</f>
        <v>-7435.49</v>
      </c>
      <c r="W10" s="56">
        <f>U10/D10</f>
        <v>50</v>
      </c>
      <c r="X10" s="59"/>
      <c r="Y10" s="10"/>
      <c r="Z10" s="19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2.75">
      <c r="A11" s="118" t="s">
        <v>183</v>
      </c>
      <c r="B11" s="61"/>
      <c r="C11" s="61" t="s">
        <v>60</v>
      </c>
      <c r="D11" s="48">
        <v>1</v>
      </c>
      <c r="E11" s="62"/>
      <c r="F11" s="62"/>
      <c r="G11" s="68">
        <f>$G$4</f>
        <v>315</v>
      </c>
      <c r="H11" s="49">
        <f>$G11*1/100</f>
        <v>3.15</v>
      </c>
      <c r="I11" s="50">
        <f>D11*(E11+F11+G11+H11)</f>
        <v>318.15</v>
      </c>
      <c r="J11" s="64"/>
      <c r="K11" s="110"/>
      <c r="L11" s="88">
        <f t="shared" si="0"/>
        <v>-318.15</v>
      </c>
      <c r="M11" s="45"/>
      <c r="N11" s="108"/>
      <c r="O11" s="89">
        <f t="shared" si="1"/>
        <v>0</v>
      </c>
      <c r="P11" s="54"/>
      <c r="Q11" s="54"/>
      <c r="R11" s="108"/>
      <c r="S11" s="108"/>
      <c r="T11" s="45"/>
      <c r="U11" s="45"/>
      <c r="V11" s="91"/>
      <c r="W11" s="56"/>
      <c r="X11" s="59"/>
      <c r="Y11" s="10"/>
      <c r="Z11" s="19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ht="12.75">
      <c r="A12" s="60"/>
      <c r="B12" s="61"/>
      <c r="C12" s="61"/>
      <c r="D12" s="62"/>
      <c r="E12" s="62"/>
      <c r="F12" s="62"/>
      <c r="G12" s="63"/>
      <c r="H12" s="63"/>
      <c r="I12" s="64"/>
      <c r="J12" s="64"/>
      <c r="K12" s="45"/>
      <c r="L12" s="88">
        <f t="shared" si="0"/>
        <v>0</v>
      </c>
      <c r="M12" s="45"/>
      <c r="N12" s="108"/>
      <c r="O12" s="89">
        <f t="shared" si="1"/>
        <v>0</v>
      </c>
      <c r="P12" s="54"/>
      <c r="Q12" s="54"/>
      <c r="R12" s="108"/>
      <c r="S12" s="108"/>
      <c r="T12" s="45"/>
      <c r="U12" s="45"/>
      <c r="V12" s="91"/>
      <c r="W12" s="56"/>
      <c r="X12" s="59"/>
      <c r="Y12" s="10"/>
      <c r="Z12" s="19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2.75">
      <c r="A13" s="93" t="s">
        <v>184</v>
      </c>
      <c r="B13" s="67" t="s">
        <v>59</v>
      </c>
      <c r="C13" s="67" t="s">
        <v>62</v>
      </c>
      <c r="D13" s="68">
        <v>61</v>
      </c>
      <c r="E13" s="49">
        <f>$E$4</f>
        <v>3799</v>
      </c>
      <c r="F13" s="49">
        <f>$E13*0.5/100</f>
        <v>18.995</v>
      </c>
      <c r="G13" s="63"/>
      <c r="H13" s="63"/>
      <c r="I13" s="50">
        <f>D13*(E13+F13+G13+H13)</f>
        <v>232897.695</v>
      </c>
      <c r="J13" s="50">
        <v>208020</v>
      </c>
      <c r="K13" s="50" t="s">
        <v>106</v>
      </c>
      <c r="L13" s="88">
        <f>-I13+J13-I14+J14</f>
        <v>-25513.995000000006</v>
      </c>
      <c r="M13" s="178" t="s">
        <v>159</v>
      </c>
      <c r="N13" s="55" t="s">
        <v>137</v>
      </c>
      <c r="O13" s="89" t="e">
        <f t="shared" si="1"/>
        <v>#VALUE!</v>
      </c>
      <c r="P13" s="54"/>
      <c r="Q13" s="54"/>
      <c r="R13" s="53" t="s">
        <v>152</v>
      </c>
      <c r="S13" s="78" t="s">
        <v>215</v>
      </c>
      <c r="T13" s="181">
        <v>0</v>
      </c>
      <c r="U13" s="181">
        <v>137500</v>
      </c>
      <c r="V13" s="91">
        <f>-I13+U13</f>
        <v>-95397.695</v>
      </c>
      <c r="W13" s="56">
        <f>U13/D13</f>
        <v>2254.098360655738</v>
      </c>
      <c r="X13" s="59"/>
      <c r="Y13" s="10"/>
      <c r="Z13" s="19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2.75">
      <c r="A14" s="94" t="s">
        <v>185</v>
      </c>
      <c r="B14" s="115" t="s">
        <v>59</v>
      </c>
      <c r="C14" s="67" t="s">
        <v>60</v>
      </c>
      <c r="D14" s="68">
        <v>2</v>
      </c>
      <c r="E14" s="86"/>
      <c r="F14" s="86"/>
      <c r="G14" s="68">
        <f>$G$4</f>
        <v>315</v>
      </c>
      <c r="H14" s="49">
        <f>$G14*1/100</f>
        <v>3.15</v>
      </c>
      <c r="I14" s="50">
        <f>D14*(E14+F14+G14+H14)</f>
        <v>636.3</v>
      </c>
      <c r="J14" s="50">
        <v>0</v>
      </c>
      <c r="K14" s="64"/>
      <c r="L14" s="88"/>
      <c r="M14" s="64"/>
      <c r="N14" s="55"/>
      <c r="O14" s="89">
        <f t="shared" si="1"/>
        <v>0</v>
      </c>
      <c r="P14" s="54"/>
      <c r="Q14" s="54"/>
      <c r="R14" s="53" t="s">
        <v>152</v>
      </c>
      <c r="S14" s="53"/>
      <c r="T14" s="56"/>
      <c r="U14" s="56"/>
      <c r="V14" s="91"/>
      <c r="W14" s="56"/>
      <c r="X14" s="59"/>
      <c r="Y14" s="10"/>
      <c r="Z14" s="19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12.75">
      <c r="A15" s="45" t="s">
        <v>64</v>
      </c>
      <c r="B15" s="113" t="s">
        <v>6</v>
      </c>
      <c r="C15" s="113" t="s">
        <v>62</v>
      </c>
      <c r="D15" s="86"/>
      <c r="E15" s="86"/>
      <c r="F15" s="86"/>
      <c r="G15" s="63"/>
      <c r="H15" s="63"/>
      <c r="I15" s="87">
        <f>0.082*(I13+I14)</f>
        <v>19149.78759</v>
      </c>
      <c r="J15" s="114">
        <f>16740+2414</f>
        <v>19154</v>
      </c>
      <c r="K15" s="64" t="s">
        <v>106</v>
      </c>
      <c r="L15" s="88">
        <f t="shared" si="0"/>
        <v>4.212410000000091</v>
      </c>
      <c r="M15" s="114">
        <v>16650</v>
      </c>
      <c r="N15" s="55"/>
      <c r="O15" s="89">
        <f t="shared" si="1"/>
        <v>-2504</v>
      </c>
      <c r="P15" s="54"/>
      <c r="Q15" s="54"/>
      <c r="R15" s="55"/>
      <c r="S15" s="55"/>
      <c r="T15" s="110"/>
      <c r="U15" s="110"/>
      <c r="V15" s="91"/>
      <c r="W15" s="56"/>
      <c r="X15" s="59"/>
      <c r="Y15" s="10"/>
      <c r="Z15" s="19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2.75">
      <c r="A16" s="45" t="s">
        <v>64</v>
      </c>
      <c r="B16" s="113" t="s">
        <v>6</v>
      </c>
      <c r="C16" s="113"/>
      <c r="D16" s="86"/>
      <c r="E16" s="86"/>
      <c r="F16" s="86"/>
      <c r="G16" s="86"/>
      <c r="H16" s="63"/>
      <c r="J16" s="64"/>
      <c r="K16" s="56"/>
      <c r="L16" s="88"/>
      <c r="M16" s="56"/>
      <c r="N16" s="55"/>
      <c r="O16" s="89"/>
      <c r="P16" s="54"/>
      <c r="Q16" s="54"/>
      <c r="R16" s="55"/>
      <c r="S16" s="55"/>
      <c r="T16" s="100"/>
      <c r="U16" s="100"/>
      <c r="V16" s="91"/>
      <c r="W16" s="56"/>
      <c r="X16" s="59"/>
      <c r="Y16" s="10"/>
      <c r="Z16" s="19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2.75">
      <c r="A17" s="83" t="s">
        <v>21</v>
      </c>
      <c r="B17" s="47" t="s">
        <v>67</v>
      </c>
      <c r="C17" s="115" t="s">
        <v>66</v>
      </c>
      <c r="D17" s="48">
        <v>183</v>
      </c>
      <c r="E17" s="49">
        <f>$E$4</f>
        <v>3799</v>
      </c>
      <c r="F17" s="49">
        <f>$E17*2/100</f>
        <v>75.98</v>
      </c>
      <c r="G17" s="86"/>
      <c r="H17" s="63"/>
      <c r="I17" s="50">
        <f>D17*(E17+F17+G17+H17)+D18*(E18+F18+G18+H18)</f>
        <v>712069.74</v>
      </c>
      <c r="J17" s="87">
        <v>698300</v>
      </c>
      <c r="K17" s="51" t="s">
        <v>107</v>
      </c>
      <c r="L17" s="88">
        <f>-I17+J17-I18+J18</f>
        <v>-13769.73999999999</v>
      </c>
      <c r="M17" s="120">
        <f>9170+103+14600+10000</f>
        <v>33873</v>
      </c>
      <c r="N17" s="55" t="s">
        <v>208</v>
      </c>
      <c r="O17" s="89">
        <f t="shared" si="1"/>
        <v>-664427</v>
      </c>
      <c r="P17" s="176" t="s">
        <v>32</v>
      </c>
      <c r="Q17" s="54" t="s">
        <v>156</v>
      </c>
      <c r="R17" s="116" t="s">
        <v>42</v>
      </c>
      <c r="S17" s="78" t="s">
        <v>216</v>
      </c>
      <c r="T17" s="114">
        <v>1830</v>
      </c>
      <c r="U17" s="114">
        <f>S17+T17</f>
        <v>53734</v>
      </c>
      <c r="V17" s="91">
        <f>-I17+U17</f>
        <v>-658335.74</v>
      </c>
      <c r="W17" s="56">
        <f>U17/D17</f>
        <v>293.62841530054646</v>
      </c>
      <c r="X17" s="59"/>
      <c r="Y17" s="10"/>
      <c r="Z17" s="19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2.75">
      <c r="A18" s="118" t="s">
        <v>186</v>
      </c>
      <c r="B18" s="95" t="s">
        <v>67</v>
      </c>
      <c r="C18" s="115" t="s">
        <v>66</v>
      </c>
      <c r="D18" s="48">
        <v>9</v>
      </c>
      <c r="E18" s="97"/>
      <c r="F18" s="97"/>
      <c r="G18" s="68">
        <f>$G$4</f>
        <v>315</v>
      </c>
      <c r="H18" s="49">
        <f>$G18*4/100</f>
        <v>12.6</v>
      </c>
      <c r="I18" s="50"/>
      <c r="J18" s="99"/>
      <c r="K18" s="100"/>
      <c r="L18" s="88"/>
      <c r="M18" s="56"/>
      <c r="N18" s="55"/>
      <c r="O18" s="89">
        <f t="shared" si="1"/>
        <v>0</v>
      </c>
      <c r="P18" s="54"/>
      <c r="Q18" s="54"/>
      <c r="R18" s="116" t="s">
        <v>42</v>
      </c>
      <c r="S18" s="116"/>
      <c r="T18" s="56"/>
      <c r="U18" s="56"/>
      <c r="V18" s="91"/>
      <c r="W18" s="56"/>
      <c r="X18" s="59"/>
      <c r="Y18" s="10"/>
      <c r="Z18" s="19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2.75">
      <c r="A19" s="118" t="s">
        <v>187</v>
      </c>
      <c r="B19" s="95" t="s">
        <v>67</v>
      </c>
      <c r="C19" s="115" t="s">
        <v>66</v>
      </c>
      <c r="D19" s="48">
        <v>3</v>
      </c>
      <c r="E19" s="86"/>
      <c r="F19" s="62"/>
      <c r="G19" s="68">
        <f>$G$4</f>
        <v>315</v>
      </c>
      <c r="H19" s="49">
        <f>$G19*4/100</f>
        <v>12.6</v>
      </c>
      <c r="I19" s="50">
        <f>D19*(E19+F19+G19+H19)</f>
        <v>982.8000000000001</v>
      </c>
      <c r="J19" s="117">
        <v>930</v>
      </c>
      <c r="K19" s="51" t="s">
        <v>107</v>
      </c>
      <c r="L19" s="88">
        <f>-I19+J19</f>
        <v>-52.80000000000007</v>
      </c>
      <c r="M19" s="120">
        <f>948</f>
        <v>948</v>
      </c>
      <c r="N19" s="55"/>
      <c r="O19" s="89">
        <f t="shared" si="1"/>
        <v>18</v>
      </c>
      <c r="P19" s="54"/>
      <c r="Q19" s="54"/>
      <c r="R19" s="116" t="s">
        <v>42</v>
      </c>
      <c r="S19" s="116"/>
      <c r="T19" s="56"/>
      <c r="U19" s="56"/>
      <c r="V19" s="91"/>
      <c r="W19" s="56"/>
      <c r="X19" s="59"/>
      <c r="Y19" s="10"/>
      <c r="Z19" s="19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ht="12.75">
      <c r="A20" s="83" t="s">
        <v>22</v>
      </c>
      <c r="B20" s="47" t="s">
        <v>67</v>
      </c>
      <c r="C20" s="115" t="s">
        <v>66</v>
      </c>
      <c r="D20" s="48">
        <v>6</v>
      </c>
      <c r="E20" s="49">
        <f>$E$4</f>
        <v>3799</v>
      </c>
      <c r="F20" s="49">
        <f>$E20*2/100</f>
        <v>75.98</v>
      </c>
      <c r="G20" s="86"/>
      <c r="H20" s="63"/>
      <c r="I20" s="50">
        <f>D20*(E20+F20+G20+H20)</f>
        <v>23249.88</v>
      </c>
      <c r="J20" s="117">
        <v>22800</v>
      </c>
      <c r="K20" s="51" t="s">
        <v>107</v>
      </c>
      <c r="L20" s="88">
        <f>-I20+J20</f>
        <v>-449.880000000001</v>
      </c>
      <c r="M20" s="120">
        <f>305+93+10550</f>
        <v>10948</v>
      </c>
      <c r="N20" s="55"/>
      <c r="O20" s="89">
        <f t="shared" si="1"/>
        <v>-11852</v>
      </c>
      <c r="P20" s="176" t="s">
        <v>32</v>
      </c>
      <c r="Q20" s="54" t="s">
        <v>156</v>
      </c>
      <c r="R20" s="116" t="s">
        <v>42</v>
      </c>
      <c r="S20" s="78" t="s">
        <v>217</v>
      </c>
      <c r="T20" s="114">
        <v>60</v>
      </c>
      <c r="U20" s="114">
        <f>S20+T20</f>
        <v>10610</v>
      </c>
      <c r="V20" s="91">
        <f>-I20+U20</f>
        <v>-12639.880000000001</v>
      </c>
      <c r="W20" s="56">
        <f>U20/D20</f>
        <v>1768.3333333333333</v>
      </c>
      <c r="X20" s="59"/>
      <c r="Y20" s="10"/>
      <c r="Z20" s="19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26" s="16" customFormat="1" ht="12.75">
      <c r="A21" s="118"/>
      <c r="B21" s="95"/>
      <c r="C21" s="115"/>
      <c r="D21" s="96"/>
      <c r="E21" s="97"/>
      <c r="F21" s="97"/>
      <c r="G21" s="98"/>
      <c r="H21" s="97"/>
      <c r="I21" s="99"/>
      <c r="J21" s="119"/>
      <c r="K21" s="100"/>
      <c r="L21" s="88"/>
      <c r="M21" s="100"/>
      <c r="N21" s="101"/>
      <c r="O21" s="89">
        <f t="shared" si="1"/>
        <v>0</v>
      </c>
      <c r="P21" s="102"/>
      <c r="Q21" s="102"/>
      <c r="R21" s="101"/>
      <c r="S21" s="101"/>
      <c r="T21" s="100"/>
      <c r="U21" s="100"/>
      <c r="V21" s="103"/>
      <c r="W21" s="100"/>
      <c r="X21" s="104"/>
      <c r="Z21" s="19"/>
    </row>
    <row r="22" spans="1:51" ht="12.75">
      <c r="A22" s="94" t="s">
        <v>115</v>
      </c>
      <c r="B22" s="115" t="s">
        <v>63</v>
      </c>
      <c r="C22" s="115"/>
      <c r="D22" s="68">
        <v>1</v>
      </c>
      <c r="E22" s="49">
        <f>$E$4</f>
        <v>3799</v>
      </c>
      <c r="F22" s="49">
        <f>$E22*0.5/100</f>
        <v>18.995</v>
      </c>
      <c r="G22" s="68">
        <f>$G$4</f>
        <v>315</v>
      </c>
      <c r="H22" s="49">
        <f>$G22*1/100</f>
        <v>3.15</v>
      </c>
      <c r="I22" s="50">
        <f>D22*(E22+F22+G22+H22)</f>
        <v>4136.1449999999995</v>
      </c>
      <c r="J22" s="64" t="s">
        <v>132</v>
      </c>
      <c r="K22" s="56" t="s">
        <v>116</v>
      </c>
      <c r="L22" s="88" t="e">
        <f>-I22+J22</f>
        <v>#VALUE!</v>
      </c>
      <c r="M22" s="56"/>
      <c r="N22" s="55"/>
      <c r="O22" s="89"/>
      <c r="P22" s="54"/>
      <c r="Q22" s="54"/>
      <c r="R22" s="53"/>
      <c r="S22" s="53"/>
      <c r="T22" s="56"/>
      <c r="U22" s="56"/>
      <c r="V22" s="91"/>
      <c r="W22" s="56"/>
      <c r="X22" s="59"/>
      <c r="Y22" s="10"/>
      <c r="Z22" s="19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2.75">
      <c r="A23" s="83" t="s">
        <v>75</v>
      </c>
      <c r="B23" s="47" t="s">
        <v>74</v>
      </c>
      <c r="C23" s="67" t="s">
        <v>79</v>
      </c>
      <c r="D23" s="48">
        <v>1</v>
      </c>
      <c r="E23" s="49">
        <f>$E$4</f>
        <v>3799</v>
      </c>
      <c r="F23" s="49">
        <f>$E23*0.5/100</f>
        <v>18.995</v>
      </c>
      <c r="G23" s="68">
        <f>$G$4</f>
        <v>315</v>
      </c>
      <c r="H23" s="49">
        <f>$G23*1/100</f>
        <v>3.15</v>
      </c>
      <c r="I23" s="50">
        <f>D23*(E23+F23+G23+H23)</f>
        <v>4136.1449999999995</v>
      </c>
      <c r="J23" s="87">
        <v>4110</v>
      </c>
      <c r="K23" s="51" t="s">
        <v>107</v>
      </c>
      <c r="L23" s="88">
        <f>-I23+J23</f>
        <v>-26.144999999999527</v>
      </c>
      <c r="M23" s="184">
        <v>598</v>
      </c>
      <c r="N23" s="55" t="s">
        <v>207</v>
      </c>
      <c r="O23" s="89">
        <f t="shared" si="1"/>
        <v>-3512</v>
      </c>
      <c r="P23" s="54"/>
      <c r="Q23" s="54"/>
      <c r="R23" s="53" t="s">
        <v>152</v>
      </c>
      <c r="S23" s="78" t="s">
        <v>218</v>
      </c>
      <c r="T23" s="114">
        <v>50</v>
      </c>
      <c r="U23" s="90">
        <f>S23+T23</f>
        <v>4430</v>
      </c>
      <c r="V23" s="180">
        <f>-I23+U23</f>
        <v>293.8550000000005</v>
      </c>
      <c r="W23" s="56">
        <f>U23/D23</f>
        <v>4430</v>
      </c>
      <c r="X23" s="59"/>
      <c r="Y23" s="10"/>
      <c r="Z23" s="19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2.75">
      <c r="A24" s="83" t="s">
        <v>76</v>
      </c>
      <c r="B24" s="47" t="s">
        <v>78</v>
      </c>
      <c r="C24" s="67" t="s">
        <v>77</v>
      </c>
      <c r="D24" s="48">
        <v>1</v>
      </c>
      <c r="E24" s="49">
        <f>$E$4</f>
        <v>3799</v>
      </c>
      <c r="F24" s="49">
        <f>$E24*0.5/100</f>
        <v>18.995</v>
      </c>
      <c r="G24" s="98"/>
      <c r="H24" s="97"/>
      <c r="I24" s="50">
        <f>D24*(E24+F24+G24+H24)</f>
        <v>3817.995</v>
      </c>
      <c r="J24" s="87">
        <v>3800</v>
      </c>
      <c r="K24" s="51" t="s">
        <v>107</v>
      </c>
      <c r="L24" s="88">
        <f>-I24+J24</f>
        <v>-17.99499999999989</v>
      </c>
      <c r="M24" s="120">
        <v>3800</v>
      </c>
      <c r="N24" s="55"/>
      <c r="O24" s="89">
        <f t="shared" si="1"/>
        <v>0</v>
      </c>
      <c r="P24" s="54"/>
      <c r="Q24" s="54"/>
      <c r="R24" s="53" t="s">
        <v>155</v>
      </c>
      <c r="S24" s="78" t="s">
        <v>219</v>
      </c>
      <c r="T24" s="114">
        <v>10</v>
      </c>
      <c r="U24" s="114">
        <f>S24+T24</f>
        <v>3590</v>
      </c>
      <c r="V24" s="197">
        <f>-I24+U24</f>
        <v>-227.9949999999999</v>
      </c>
      <c r="W24" s="203">
        <f>U24/D24</f>
        <v>3590</v>
      </c>
      <c r="X24" s="59"/>
      <c r="Y24" s="10"/>
      <c r="Z24" s="1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s="11" customFormat="1" ht="12.75">
      <c r="A25" s="122" t="s">
        <v>23</v>
      </c>
      <c r="B25" s="71"/>
      <c r="C25" s="72"/>
      <c r="D25" s="73"/>
      <c r="E25" s="73"/>
      <c r="F25" s="123"/>
      <c r="G25" s="73"/>
      <c r="H25" s="123"/>
      <c r="I25" s="75"/>
      <c r="J25" s="75"/>
      <c r="K25" s="76"/>
      <c r="L25" s="75"/>
      <c r="M25" s="124"/>
      <c r="N25" s="75"/>
      <c r="O25" s="78"/>
      <c r="P25" s="79"/>
      <c r="Q25" s="79"/>
      <c r="R25" s="80"/>
      <c r="S25" s="80"/>
      <c r="T25" s="78"/>
      <c r="U25" s="78"/>
      <c r="V25" s="75"/>
      <c r="W25" s="125"/>
      <c r="X25" s="82"/>
      <c r="Y25" s="16"/>
      <c r="Z25" s="19"/>
      <c r="AA25" s="17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26" s="16" customFormat="1" ht="12.75">
      <c r="A26" s="105" t="s">
        <v>90</v>
      </c>
      <c r="B26" s="47" t="s">
        <v>88</v>
      </c>
      <c r="C26" s="95"/>
      <c r="D26" s="48">
        <v>2</v>
      </c>
      <c r="E26" s="49">
        <f>$E$4</f>
        <v>3799</v>
      </c>
      <c r="F26" s="49">
        <f>$E26*0.5/100</f>
        <v>18.995</v>
      </c>
      <c r="G26" s="98"/>
      <c r="H26" s="97"/>
      <c r="I26" s="50">
        <f>D26*(E26+F26+G26+H26)</f>
        <v>7635.99</v>
      </c>
      <c r="J26" s="87">
        <f>(3800*2)+100</f>
        <v>7700</v>
      </c>
      <c r="K26" s="51" t="s">
        <v>107</v>
      </c>
      <c r="L26" s="88">
        <f>-I26+J26</f>
        <v>64.01000000000022</v>
      </c>
      <c r="M26" s="184">
        <f>(50+500)*2</f>
        <v>1100</v>
      </c>
      <c r="N26" s="116" t="s">
        <v>203</v>
      </c>
      <c r="O26" s="89">
        <f t="shared" si="1"/>
        <v>-6600</v>
      </c>
      <c r="P26" s="102"/>
      <c r="Q26" s="102"/>
      <c r="R26" s="126"/>
      <c r="S26" s="78" t="s">
        <v>220</v>
      </c>
      <c r="T26" s="120">
        <v>0</v>
      </c>
      <c r="U26" s="114">
        <v>750</v>
      </c>
      <c r="V26" s="103">
        <f>-I26+U26</f>
        <v>-6885.99</v>
      </c>
      <c r="W26" s="100">
        <f>U26/D26</f>
        <v>375</v>
      </c>
      <c r="X26" s="104"/>
      <c r="Z26" s="19"/>
    </row>
    <row r="27" spans="1:51" ht="12.75">
      <c r="A27" s="105" t="s">
        <v>89</v>
      </c>
      <c r="B27" s="47" t="s">
        <v>88</v>
      </c>
      <c r="C27" s="61"/>
      <c r="D27" s="48">
        <v>4</v>
      </c>
      <c r="E27" s="49">
        <f>$E$4</f>
        <v>3799</v>
      </c>
      <c r="F27" s="49">
        <f>$E27*0.5/100</f>
        <v>18.995</v>
      </c>
      <c r="G27" s="86"/>
      <c r="H27" s="63"/>
      <c r="I27" s="50">
        <f>D27*(E27+F27+G27+H27)</f>
        <v>15271.98</v>
      </c>
      <c r="J27" s="87">
        <f>(3800*4)+200</f>
        <v>15400</v>
      </c>
      <c r="K27" s="51" t="s">
        <v>107</v>
      </c>
      <c r="L27" s="88">
        <f>-I27+J27</f>
        <v>128.02000000000044</v>
      </c>
      <c r="M27" s="184">
        <f>(50+500)*4</f>
        <v>2200</v>
      </c>
      <c r="N27" s="116" t="s">
        <v>203</v>
      </c>
      <c r="O27" s="89">
        <f t="shared" si="1"/>
        <v>-13200</v>
      </c>
      <c r="P27" s="54"/>
      <c r="Q27" s="54"/>
      <c r="R27" s="55"/>
      <c r="S27" s="78" t="s">
        <v>221</v>
      </c>
      <c r="T27" s="114">
        <v>4</v>
      </c>
      <c r="U27" s="114">
        <v>1754</v>
      </c>
      <c r="V27" s="91">
        <f>-I27+U27</f>
        <v>-13517.98</v>
      </c>
      <c r="W27" s="56">
        <f>U27/D27</f>
        <v>438.5</v>
      </c>
      <c r="X27" s="59"/>
      <c r="Y27" s="10"/>
      <c r="Z27" s="1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 s="11" customFormat="1" ht="12.75">
      <c r="A28" s="122" t="s">
        <v>70</v>
      </c>
      <c r="B28" s="71"/>
      <c r="C28" s="72"/>
      <c r="D28" s="73"/>
      <c r="E28" s="73"/>
      <c r="F28" s="73"/>
      <c r="G28" s="73"/>
      <c r="H28" s="74"/>
      <c r="I28" s="75"/>
      <c r="J28" s="76"/>
      <c r="K28" s="76"/>
      <c r="L28" s="75"/>
      <c r="M28" s="124"/>
      <c r="N28" s="75"/>
      <c r="O28" s="78"/>
      <c r="P28" s="79"/>
      <c r="Q28" s="79"/>
      <c r="R28" s="80"/>
      <c r="S28" s="80"/>
      <c r="T28" s="78"/>
      <c r="U28" s="78"/>
      <c r="V28" s="75"/>
      <c r="W28" s="125"/>
      <c r="X28" s="82"/>
      <c r="Y28" s="16"/>
      <c r="Z28" s="19"/>
      <c r="AA28" s="17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 ht="12.75">
      <c r="A29" s="93" t="s">
        <v>72</v>
      </c>
      <c r="B29" s="67" t="s">
        <v>71</v>
      </c>
      <c r="C29" s="67" t="s">
        <v>69</v>
      </c>
      <c r="D29" s="48">
        <v>1</v>
      </c>
      <c r="E29" s="49">
        <v>50</v>
      </c>
      <c r="F29" s="97"/>
      <c r="G29" s="98"/>
      <c r="H29" s="97"/>
      <c r="I29" s="50">
        <f>D29*(E29+F29+G29+H29)</f>
        <v>50</v>
      </c>
      <c r="J29" s="87">
        <v>50</v>
      </c>
      <c r="K29" s="51" t="s">
        <v>107</v>
      </c>
      <c r="L29" s="88">
        <f>-I29+J29</f>
        <v>0</v>
      </c>
      <c r="M29" s="114">
        <v>50</v>
      </c>
      <c r="N29" s="55">
        <v>38626</v>
      </c>
      <c r="O29" s="89">
        <f t="shared" si="1"/>
        <v>0</v>
      </c>
      <c r="P29" s="176" t="s">
        <v>32</v>
      </c>
      <c r="Q29" s="54"/>
      <c r="R29" s="116" t="s">
        <v>42</v>
      </c>
      <c r="S29" s="101"/>
      <c r="T29" s="56"/>
      <c r="U29" s="56"/>
      <c r="V29" s="91"/>
      <c r="W29" s="56"/>
      <c r="X29" s="59"/>
      <c r="Y29" s="10"/>
      <c r="Z29" s="1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ht="12.75">
      <c r="A30" s="127" t="s">
        <v>138</v>
      </c>
      <c r="B30" s="67" t="s">
        <v>73</v>
      </c>
      <c r="C30" s="67"/>
      <c r="D30" s="48">
        <v>1</v>
      </c>
      <c r="E30" s="49">
        <v>500</v>
      </c>
      <c r="F30" s="97"/>
      <c r="G30" s="98"/>
      <c r="H30" s="97"/>
      <c r="I30" s="50">
        <f>D30*(E30+F30+G30+H30)</f>
        <v>500</v>
      </c>
      <c r="J30" s="50">
        <v>0</v>
      </c>
      <c r="K30" s="51" t="s">
        <v>107</v>
      </c>
      <c r="L30" s="88">
        <f>-I30+J30</f>
        <v>-500</v>
      </c>
      <c r="M30" s="56">
        <v>45</v>
      </c>
      <c r="N30" s="55"/>
      <c r="O30" s="89">
        <f t="shared" si="1"/>
        <v>45</v>
      </c>
      <c r="P30" s="54"/>
      <c r="Q30" s="54"/>
      <c r="R30" s="55"/>
      <c r="S30" s="193" t="s">
        <v>222</v>
      </c>
      <c r="T30" s="114">
        <v>5</v>
      </c>
      <c r="U30" s="114">
        <v>5</v>
      </c>
      <c r="V30" s="91"/>
      <c r="W30" s="56">
        <v>5</v>
      </c>
      <c r="X30" s="59"/>
      <c r="Y30" s="10"/>
      <c r="Z30" s="19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s="11" customFormat="1" ht="12.75">
      <c r="A31" s="122" t="s">
        <v>16</v>
      </c>
      <c r="B31" s="71"/>
      <c r="C31" s="72"/>
      <c r="D31" s="73"/>
      <c r="E31" s="73"/>
      <c r="F31" s="74"/>
      <c r="G31" s="74"/>
      <c r="H31" s="123"/>
      <c r="I31" s="75"/>
      <c r="J31" s="76"/>
      <c r="K31" s="76"/>
      <c r="L31" s="75"/>
      <c r="M31" s="124"/>
      <c r="N31" s="75"/>
      <c r="O31" s="78"/>
      <c r="P31" s="79"/>
      <c r="Q31" s="79"/>
      <c r="R31" s="80"/>
      <c r="S31" s="80"/>
      <c r="T31" s="78"/>
      <c r="U31" s="78"/>
      <c r="V31" s="75"/>
      <c r="W31" s="125"/>
      <c r="X31" s="82"/>
      <c r="Y31" s="16"/>
      <c r="Z31" s="19"/>
      <c r="AA31" s="17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ht="12.75">
      <c r="A32" s="83" t="s">
        <v>50</v>
      </c>
      <c r="B32" s="47" t="s">
        <v>24</v>
      </c>
      <c r="C32" s="47" t="s">
        <v>51</v>
      </c>
      <c r="D32" s="48">
        <v>1</v>
      </c>
      <c r="E32" s="49">
        <f aca="true" t="shared" si="2" ref="E32:E38">$E$4</f>
        <v>3799</v>
      </c>
      <c r="F32" s="49">
        <f aca="true" t="shared" si="3" ref="F32:F38">$E32*0.5/100</f>
        <v>18.995</v>
      </c>
      <c r="G32" s="68">
        <f aca="true" t="shared" si="4" ref="G32:G38">$G$4</f>
        <v>315</v>
      </c>
      <c r="H32" s="49">
        <f aca="true" t="shared" si="5" ref="H32:H38">$G32*1/100</f>
        <v>3.15</v>
      </c>
      <c r="I32" s="50">
        <f aca="true" t="shared" si="6" ref="I32:I37">D32*(E32+F32+G32+H32)</f>
        <v>4136.1449999999995</v>
      </c>
      <c r="J32" s="87">
        <v>3850</v>
      </c>
      <c r="K32" s="51" t="s">
        <v>109</v>
      </c>
      <c r="L32" s="88">
        <f aca="true" t="shared" si="7" ref="L32:L38">-I32+J32</f>
        <v>-286.1449999999995</v>
      </c>
      <c r="M32" s="114" t="s">
        <v>192</v>
      </c>
      <c r="N32" s="55"/>
      <c r="O32" s="89" t="e">
        <f t="shared" si="1"/>
        <v>#VALUE!</v>
      </c>
      <c r="P32" s="176" t="s">
        <v>32</v>
      </c>
      <c r="Q32" s="54"/>
      <c r="R32" s="55" t="s">
        <v>152</v>
      </c>
      <c r="S32" s="78" t="s">
        <v>223</v>
      </c>
      <c r="T32" s="114">
        <v>0</v>
      </c>
      <c r="U32" s="114">
        <v>3780</v>
      </c>
      <c r="V32" s="91">
        <f aca="true" t="shared" si="8" ref="V32:V37">-I32+U32</f>
        <v>-356.1449999999995</v>
      </c>
      <c r="W32" s="56">
        <f aca="true" t="shared" si="9" ref="W32:W37">U32/D32</f>
        <v>3780</v>
      </c>
      <c r="X32" s="59"/>
      <c r="Y32" s="10"/>
      <c r="Z32" s="19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 ht="12.75">
      <c r="A33" s="83" t="s">
        <v>52</v>
      </c>
      <c r="B33" s="47" t="s">
        <v>6</v>
      </c>
      <c r="C33" s="84" t="s">
        <v>34</v>
      </c>
      <c r="D33" s="85">
        <v>2</v>
      </c>
      <c r="E33" s="49">
        <f t="shared" si="2"/>
        <v>3799</v>
      </c>
      <c r="F33" s="49">
        <f t="shared" si="3"/>
        <v>18.995</v>
      </c>
      <c r="G33" s="68">
        <f t="shared" si="4"/>
        <v>315</v>
      </c>
      <c r="H33" s="49">
        <f t="shared" si="5"/>
        <v>3.15</v>
      </c>
      <c r="I33" s="50">
        <f t="shared" si="6"/>
        <v>8272.289999999999</v>
      </c>
      <c r="J33" s="50">
        <v>8220</v>
      </c>
      <c r="K33" s="51" t="s">
        <v>106</v>
      </c>
      <c r="L33" s="88">
        <f t="shared" si="7"/>
        <v>-52.289999999999054</v>
      </c>
      <c r="M33" s="114">
        <v>8322</v>
      </c>
      <c r="N33" s="55"/>
      <c r="O33" s="89">
        <f t="shared" si="1"/>
        <v>102</v>
      </c>
      <c r="P33" s="54" t="s">
        <v>125</v>
      </c>
      <c r="Q33" s="54" t="s">
        <v>125</v>
      </c>
      <c r="R33" s="55"/>
      <c r="S33" s="193" t="s">
        <v>222</v>
      </c>
      <c r="T33" s="114">
        <v>0</v>
      </c>
      <c r="U33" s="198">
        <v>0</v>
      </c>
      <c r="V33" s="180">
        <f t="shared" si="8"/>
        <v>-8272.289999999999</v>
      </c>
      <c r="W33" s="204">
        <f t="shared" si="9"/>
        <v>0</v>
      </c>
      <c r="X33" s="59"/>
      <c r="Y33" s="10"/>
      <c r="Z33" s="19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 ht="12.75">
      <c r="A34" s="83" t="s">
        <v>53</v>
      </c>
      <c r="B34" s="47" t="s">
        <v>55</v>
      </c>
      <c r="C34" s="47" t="s">
        <v>130</v>
      </c>
      <c r="D34" s="48">
        <v>2</v>
      </c>
      <c r="E34" s="49">
        <f t="shared" si="2"/>
        <v>3799</v>
      </c>
      <c r="F34" s="49">
        <f t="shared" si="3"/>
        <v>18.995</v>
      </c>
      <c r="G34" s="68">
        <f t="shared" si="4"/>
        <v>315</v>
      </c>
      <c r="H34" s="49">
        <f t="shared" si="5"/>
        <v>3.15</v>
      </c>
      <c r="I34" s="50">
        <f t="shared" si="6"/>
        <v>8272.289999999999</v>
      </c>
      <c r="J34" s="87">
        <v>8400</v>
      </c>
      <c r="K34" s="51" t="s">
        <v>109</v>
      </c>
      <c r="L34" s="88">
        <f t="shared" si="7"/>
        <v>127.71000000000095</v>
      </c>
      <c r="M34" s="114">
        <v>8400</v>
      </c>
      <c r="N34" s="55"/>
      <c r="O34" s="89">
        <f t="shared" si="1"/>
        <v>0</v>
      </c>
      <c r="P34" s="176" t="s">
        <v>32</v>
      </c>
      <c r="Q34" s="54"/>
      <c r="R34" s="55" t="s">
        <v>152</v>
      </c>
      <c r="S34" s="78" t="s">
        <v>224</v>
      </c>
      <c r="T34" s="114">
        <v>0</v>
      </c>
      <c r="U34" s="90">
        <v>8300</v>
      </c>
      <c r="V34" s="180">
        <f t="shared" si="8"/>
        <v>27.710000000000946</v>
      </c>
      <c r="W34" s="204">
        <f t="shared" si="9"/>
        <v>4150</v>
      </c>
      <c r="X34" s="59"/>
      <c r="Y34" s="10"/>
      <c r="Z34" s="19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2.75">
      <c r="A35" s="128" t="s">
        <v>117</v>
      </c>
      <c r="B35" s="47" t="s">
        <v>54</v>
      </c>
      <c r="C35" s="47" t="s">
        <v>127</v>
      </c>
      <c r="D35" s="48">
        <v>4</v>
      </c>
      <c r="E35" s="49">
        <f t="shared" si="2"/>
        <v>3799</v>
      </c>
      <c r="F35" s="49">
        <f t="shared" si="3"/>
        <v>18.995</v>
      </c>
      <c r="G35" s="68">
        <f t="shared" si="4"/>
        <v>315</v>
      </c>
      <c r="H35" s="49">
        <f t="shared" si="5"/>
        <v>3.15</v>
      </c>
      <c r="I35" s="50">
        <f t="shared" si="6"/>
        <v>16544.579999999998</v>
      </c>
      <c r="J35" s="87">
        <v>16600</v>
      </c>
      <c r="K35" s="51" t="s">
        <v>109</v>
      </c>
      <c r="L35" s="88">
        <f t="shared" si="7"/>
        <v>55.42000000000189</v>
      </c>
      <c r="M35" s="114">
        <v>15400</v>
      </c>
      <c r="N35" s="55" t="s">
        <v>152</v>
      </c>
      <c r="O35" s="89">
        <f t="shared" si="1"/>
        <v>-1200</v>
      </c>
      <c r="P35" s="176" t="s">
        <v>32</v>
      </c>
      <c r="Q35" s="54"/>
      <c r="R35" s="55" t="s">
        <v>151</v>
      </c>
      <c r="S35" s="78" t="s">
        <v>225</v>
      </c>
      <c r="T35" s="114">
        <v>0</v>
      </c>
      <c r="U35" s="114">
        <v>16400</v>
      </c>
      <c r="V35" s="91">
        <f t="shared" si="8"/>
        <v>-144.5799999999981</v>
      </c>
      <c r="W35" s="56">
        <f t="shared" si="9"/>
        <v>4100</v>
      </c>
      <c r="X35" s="59"/>
      <c r="Y35" s="10"/>
      <c r="Z35" s="19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2.75">
      <c r="A36" s="83" t="s">
        <v>57</v>
      </c>
      <c r="B36" s="47" t="s">
        <v>56</v>
      </c>
      <c r="C36" s="47" t="s">
        <v>131</v>
      </c>
      <c r="D36" s="48">
        <v>18</v>
      </c>
      <c r="E36" s="49">
        <f t="shared" si="2"/>
        <v>3799</v>
      </c>
      <c r="F36" s="49">
        <f t="shared" si="3"/>
        <v>18.995</v>
      </c>
      <c r="G36" s="68">
        <f t="shared" si="4"/>
        <v>315</v>
      </c>
      <c r="H36" s="49">
        <f t="shared" si="5"/>
        <v>3.15</v>
      </c>
      <c r="I36" s="50">
        <f t="shared" si="6"/>
        <v>74450.60999999999</v>
      </c>
      <c r="J36" s="87">
        <v>75000</v>
      </c>
      <c r="K36" s="51" t="s">
        <v>109</v>
      </c>
      <c r="L36" s="88">
        <f t="shared" si="7"/>
        <v>549.390000000014</v>
      </c>
      <c r="M36" s="114">
        <v>2200</v>
      </c>
      <c r="N36" s="55" t="s">
        <v>152</v>
      </c>
      <c r="O36" s="89">
        <f t="shared" si="1"/>
        <v>-72800</v>
      </c>
      <c r="P36" s="54"/>
      <c r="Q36" s="54"/>
      <c r="R36" s="55" t="s">
        <v>152</v>
      </c>
      <c r="S36" s="78" t="s">
        <v>226</v>
      </c>
      <c r="T36" s="114">
        <v>0</v>
      </c>
      <c r="U36" s="114">
        <v>73100</v>
      </c>
      <c r="V36" s="91">
        <f t="shared" si="8"/>
        <v>-1350.609999999986</v>
      </c>
      <c r="W36" s="56">
        <f t="shared" si="9"/>
        <v>4061.1111111111113</v>
      </c>
      <c r="X36" s="59"/>
      <c r="Y36" s="10"/>
      <c r="Z36" s="19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2.75">
      <c r="A37" s="188" t="s">
        <v>191</v>
      </c>
      <c r="B37" s="47"/>
      <c r="C37" s="189" t="s">
        <v>42</v>
      </c>
      <c r="D37" s="190">
        <v>12</v>
      </c>
      <c r="E37" s="49">
        <f t="shared" si="2"/>
        <v>3799</v>
      </c>
      <c r="F37" s="49">
        <f t="shared" si="3"/>
        <v>18.995</v>
      </c>
      <c r="G37" s="68">
        <f t="shared" si="4"/>
        <v>315</v>
      </c>
      <c r="H37" s="49">
        <f t="shared" si="5"/>
        <v>3.15</v>
      </c>
      <c r="I37" s="50">
        <f t="shared" si="6"/>
        <v>49633.73999999999</v>
      </c>
      <c r="J37" s="191">
        <v>0</v>
      </c>
      <c r="K37" s="51" t="s">
        <v>109</v>
      </c>
      <c r="L37" s="88">
        <f t="shared" si="7"/>
        <v>-49633.73999999999</v>
      </c>
      <c r="M37" s="184">
        <v>0</v>
      </c>
      <c r="N37" s="55"/>
      <c r="O37" s="89">
        <f t="shared" si="1"/>
        <v>0</v>
      </c>
      <c r="P37" s="54"/>
      <c r="Q37" s="54"/>
      <c r="R37" s="55" t="s">
        <v>153</v>
      </c>
      <c r="S37" s="193" t="s">
        <v>222</v>
      </c>
      <c r="T37" s="114">
        <v>0</v>
      </c>
      <c r="U37" s="198">
        <v>0</v>
      </c>
      <c r="V37" s="91">
        <f t="shared" si="8"/>
        <v>-49633.73999999999</v>
      </c>
      <c r="W37" s="56">
        <f t="shared" si="9"/>
        <v>0</v>
      </c>
      <c r="X37" s="59"/>
      <c r="Y37" s="10"/>
      <c r="Z37" s="19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2.75">
      <c r="A38" s="129" t="s">
        <v>136</v>
      </c>
      <c r="B38" s="47"/>
      <c r="C38" s="47"/>
      <c r="D38" s="48">
        <v>1</v>
      </c>
      <c r="E38" s="49">
        <f t="shared" si="2"/>
        <v>3799</v>
      </c>
      <c r="F38" s="49">
        <f t="shared" si="3"/>
        <v>18.995</v>
      </c>
      <c r="G38" s="68">
        <f t="shared" si="4"/>
        <v>315</v>
      </c>
      <c r="H38" s="49">
        <f t="shared" si="5"/>
        <v>3.15</v>
      </c>
      <c r="I38" s="50">
        <f>D38*(E38+F38+G38+H38)</f>
        <v>4136.1449999999995</v>
      </c>
      <c r="J38" s="130">
        <v>0</v>
      </c>
      <c r="K38" s="92" t="s">
        <v>42</v>
      </c>
      <c r="L38" s="88">
        <f t="shared" si="7"/>
        <v>-4136.1449999999995</v>
      </c>
      <c r="M38" s="56"/>
      <c r="N38" s="55"/>
      <c r="O38" s="89">
        <f t="shared" si="1"/>
        <v>0</v>
      </c>
      <c r="P38" s="54"/>
      <c r="Q38" s="54"/>
      <c r="R38" s="55"/>
      <c r="S38" s="202" t="s">
        <v>239</v>
      </c>
      <c r="T38" s="114">
        <v>0</v>
      </c>
      <c r="U38" s="114">
        <v>2</v>
      </c>
      <c r="V38" s="91">
        <v>0</v>
      </c>
      <c r="W38" s="56" t="s">
        <v>240</v>
      </c>
      <c r="X38" s="59"/>
      <c r="Y38" s="10"/>
      <c r="Z38" s="19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s="11" customFormat="1" ht="12.75">
      <c r="A39" s="122" t="s">
        <v>19</v>
      </c>
      <c r="B39" s="71"/>
      <c r="C39" s="72"/>
      <c r="D39" s="73"/>
      <c r="E39" s="73"/>
      <c r="F39" s="73"/>
      <c r="G39" s="73"/>
      <c r="H39" s="74"/>
      <c r="I39" s="75"/>
      <c r="J39" s="76"/>
      <c r="K39" s="76"/>
      <c r="L39" s="75"/>
      <c r="M39" s="124"/>
      <c r="N39" s="75"/>
      <c r="O39" s="78"/>
      <c r="P39" s="79"/>
      <c r="Q39" s="79"/>
      <c r="R39" s="80"/>
      <c r="S39" s="80"/>
      <c r="T39" s="78"/>
      <c r="U39" s="78"/>
      <c r="V39" s="75"/>
      <c r="W39" s="125"/>
      <c r="X39" s="82"/>
      <c r="Y39" s="16"/>
      <c r="Z39" s="19"/>
      <c r="AA39" s="17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26" s="16" customFormat="1" ht="12.75">
      <c r="A40" s="118" t="s">
        <v>111</v>
      </c>
      <c r="B40" s="95" t="s">
        <v>6</v>
      </c>
      <c r="C40" s="95"/>
      <c r="D40" s="48">
        <v>2</v>
      </c>
      <c r="E40" s="49">
        <f>$E$4</f>
        <v>3799</v>
      </c>
      <c r="F40" s="49">
        <f>$E40*0.5/100</f>
        <v>18.995</v>
      </c>
      <c r="G40" s="68">
        <f>$G$4</f>
        <v>315</v>
      </c>
      <c r="H40" s="49">
        <f>$G40*1/100</f>
        <v>3.15</v>
      </c>
      <c r="I40" s="50">
        <f aca="true" t="shared" si="10" ref="I40:I48">D40*(E40+F40+G40+H40)</f>
        <v>8272.289999999999</v>
      </c>
      <c r="J40" s="87">
        <f>8300+800</f>
        <v>9100</v>
      </c>
      <c r="K40" s="100"/>
      <c r="L40" s="88">
        <f aca="true" t="shared" si="11" ref="L40:L48">-I40+J40</f>
        <v>827.710000000001</v>
      </c>
      <c r="M40" s="184" t="s">
        <v>190</v>
      </c>
      <c r="N40" s="101"/>
      <c r="O40" s="89" t="e">
        <f>-J40+M40</f>
        <v>#VALUE!</v>
      </c>
      <c r="P40" s="102"/>
      <c r="Q40" s="102"/>
      <c r="R40" s="101"/>
      <c r="S40" s="101"/>
      <c r="T40" s="100"/>
      <c r="U40" s="100"/>
      <c r="V40" s="103"/>
      <c r="W40" s="100"/>
      <c r="X40" s="104"/>
      <c r="Z40" s="19"/>
    </row>
    <row r="41" spans="1:51" ht="12.75">
      <c r="A41" s="83" t="s">
        <v>95</v>
      </c>
      <c r="B41" s="47" t="s">
        <v>78</v>
      </c>
      <c r="C41" s="67" t="s">
        <v>96</v>
      </c>
      <c r="D41" s="48">
        <v>1</v>
      </c>
      <c r="E41" s="106">
        <f>$E$4-550</f>
        <v>3249</v>
      </c>
      <c r="F41" s="49">
        <f>$E41*0.5/100</f>
        <v>16.245</v>
      </c>
      <c r="G41" s="68">
        <f>$G$4</f>
        <v>315</v>
      </c>
      <c r="H41" s="49">
        <f>$G41*1/100</f>
        <v>3.15</v>
      </c>
      <c r="I41" s="50">
        <f t="shared" si="10"/>
        <v>3583.395</v>
      </c>
      <c r="J41" s="50">
        <f>3560+50</f>
        <v>3610</v>
      </c>
      <c r="K41" s="51" t="s">
        <v>110</v>
      </c>
      <c r="L41" s="88">
        <f t="shared" si="11"/>
        <v>26.605000000000018</v>
      </c>
      <c r="M41" s="183">
        <f>8+435+532</f>
        <v>975</v>
      </c>
      <c r="N41" s="116" t="s">
        <v>203</v>
      </c>
      <c r="O41" s="89">
        <f>-J41+M41</f>
        <v>-2635</v>
      </c>
      <c r="P41" s="54"/>
      <c r="Q41" s="54" t="s">
        <v>106</v>
      </c>
      <c r="R41" s="116" t="s">
        <v>42</v>
      </c>
      <c r="S41" s="78" t="s">
        <v>214</v>
      </c>
      <c r="T41" s="56">
        <v>2</v>
      </c>
      <c r="U41" s="56">
        <v>102</v>
      </c>
      <c r="V41" s="91"/>
      <c r="W41" s="56">
        <f>U41/D41</f>
        <v>102</v>
      </c>
      <c r="X41" s="59"/>
      <c r="Y41" s="10"/>
      <c r="Z41" s="19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2.75">
      <c r="A42" s="83" t="s">
        <v>4</v>
      </c>
      <c r="B42" s="47" t="s">
        <v>58</v>
      </c>
      <c r="C42" s="113" t="s">
        <v>8</v>
      </c>
      <c r="D42" s="68">
        <v>2</v>
      </c>
      <c r="E42" s="49">
        <f>$E$4</f>
        <v>3799</v>
      </c>
      <c r="F42" s="49">
        <f>$E42*0.5/100</f>
        <v>18.995</v>
      </c>
      <c r="G42" s="68">
        <f>$G$4</f>
        <v>315</v>
      </c>
      <c r="H42" s="49">
        <f>$G42*1/100</f>
        <v>3.15</v>
      </c>
      <c r="I42" s="50">
        <f t="shared" si="10"/>
        <v>8272.289999999999</v>
      </c>
      <c r="J42" s="87">
        <v>7420</v>
      </c>
      <c r="K42" s="51" t="s">
        <v>106</v>
      </c>
      <c r="L42" s="88">
        <f t="shared" si="11"/>
        <v>-852.289999999999</v>
      </c>
      <c r="M42" s="184">
        <v>5011</v>
      </c>
      <c r="N42" s="55"/>
      <c r="O42" s="89">
        <f t="shared" si="1"/>
        <v>-2409</v>
      </c>
      <c r="P42" s="176" t="s">
        <v>32</v>
      </c>
      <c r="Q42" s="54" t="s">
        <v>126</v>
      </c>
      <c r="R42" s="55"/>
      <c r="S42" s="78" t="s">
        <v>227</v>
      </c>
      <c r="T42" s="56">
        <v>4</v>
      </c>
      <c r="U42" s="56">
        <v>204</v>
      </c>
      <c r="V42" s="91"/>
      <c r="W42" s="203">
        <f>U42/D42</f>
        <v>102</v>
      </c>
      <c r="X42" s="59"/>
      <c r="Y42" s="10"/>
      <c r="Z42" s="19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26" s="201" customFormat="1" ht="12.75">
      <c r="A43" s="83" t="s">
        <v>105</v>
      </c>
      <c r="B43" s="47" t="s">
        <v>104</v>
      </c>
      <c r="C43" s="47" t="s">
        <v>20</v>
      </c>
      <c r="D43" s="48">
        <v>1</v>
      </c>
      <c r="E43" s="49">
        <f>$E$4</f>
        <v>3799</v>
      </c>
      <c r="F43" s="49">
        <f>$E43*0.5/100</f>
        <v>18.995</v>
      </c>
      <c r="G43" s="68">
        <f>$G$4</f>
        <v>315</v>
      </c>
      <c r="H43" s="49">
        <f>$G43*1/100</f>
        <v>3.15</v>
      </c>
      <c r="I43" s="50">
        <f t="shared" si="10"/>
        <v>4136.1449999999995</v>
      </c>
      <c r="J43" s="50">
        <v>4110</v>
      </c>
      <c r="K43" s="51" t="s">
        <v>109</v>
      </c>
      <c r="L43" s="112">
        <f t="shared" si="11"/>
        <v>-26.144999999999527</v>
      </c>
      <c r="M43" s="51" t="s">
        <v>160</v>
      </c>
      <c r="N43" s="53"/>
      <c r="O43" s="112" t="e">
        <f t="shared" si="1"/>
        <v>#VALUE!</v>
      </c>
      <c r="P43" s="199"/>
      <c r="Q43" s="199" t="s">
        <v>109</v>
      </c>
      <c r="R43" s="53"/>
      <c r="S43" s="78" t="s">
        <v>228</v>
      </c>
      <c r="T43" s="100">
        <v>2</v>
      </c>
      <c r="U43" s="100">
        <v>112</v>
      </c>
      <c r="V43" s="103"/>
      <c r="W43" s="100">
        <f>U43/D43</f>
        <v>112</v>
      </c>
      <c r="X43" s="104"/>
      <c r="Y43" s="10"/>
      <c r="Z43" s="200"/>
    </row>
    <row r="44" spans="1:51" ht="12.75">
      <c r="A44" s="105" t="s">
        <v>146</v>
      </c>
      <c r="B44" s="47"/>
      <c r="C44" s="47"/>
      <c r="D44" s="48"/>
      <c r="E44" s="49"/>
      <c r="F44" s="49"/>
      <c r="G44" s="68"/>
      <c r="H44" s="49"/>
      <c r="I44" s="50"/>
      <c r="J44" s="87"/>
      <c r="K44" s="92" t="s">
        <v>109</v>
      </c>
      <c r="L44" s="88"/>
      <c r="M44" s="56"/>
      <c r="N44" s="55"/>
      <c r="O44" s="89"/>
      <c r="P44" s="54"/>
      <c r="Q44" s="54"/>
      <c r="R44" s="55"/>
      <c r="S44" s="55"/>
      <c r="T44" s="56"/>
      <c r="U44" s="56"/>
      <c r="V44" s="91"/>
      <c r="W44" s="56"/>
      <c r="X44" s="59"/>
      <c r="Y44" s="10"/>
      <c r="Z44" s="19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2.75">
      <c r="A45" s="83" t="s">
        <v>189</v>
      </c>
      <c r="B45" s="132" t="s">
        <v>92</v>
      </c>
      <c r="C45" s="67" t="s">
        <v>91</v>
      </c>
      <c r="D45" s="48">
        <v>2</v>
      </c>
      <c r="E45" s="49">
        <f>$E$4</f>
        <v>3799</v>
      </c>
      <c r="F45" s="49">
        <f>$E45*0.5/100</f>
        <v>18.995</v>
      </c>
      <c r="G45" s="86"/>
      <c r="H45" s="63"/>
      <c r="I45" s="50">
        <f t="shared" si="10"/>
        <v>7635.99</v>
      </c>
      <c r="J45" s="87">
        <f>3250*2</f>
        <v>6500</v>
      </c>
      <c r="K45" s="51" t="s">
        <v>110</v>
      </c>
      <c r="L45" s="88">
        <f t="shared" si="11"/>
        <v>-1135.9899999999998</v>
      </c>
      <c r="M45" s="184">
        <v>6460</v>
      </c>
      <c r="N45" s="55"/>
      <c r="O45" s="89">
        <f t="shared" si="1"/>
        <v>-40</v>
      </c>
      <c r="P45" s="176" t="s">
        <v>32</v>
      </c>
      <c r="Q45" s="54" t="s">
        <v>193</v>
      </c>
      <c r="R45" s="55"/>
      <c r="S45" s="78" t="s">
        <v>227</v>
      </c>
      <c r="T45" s="56">
        <v>4</v>
      </c>
      <c r="U45" s="56">
        <v>204</v>
      </c>
      <c r="V45" s="91"/>
      <c r="W45" s="56">
        <f>U45/D45</f>
        <v>102</v>
      </c>
      <c r="X45" s="59"/>
      <c r="Y45" s="10"/>
      <c r="Z45" s="19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2.75">
      <c r="A46" s="118" t="s">
        <v>188</v>
      </c>
      <c r="B46" s="154" t="s">
        <v>92</v>
      </c>
      <c r="C46" s="67" t="s">
        <v>91</v>
      </c>
      <c r="D46" s="48">
        <v>2</v>
      </c>
      <c r="E46" s="97"/>
      <c r="F46" s="97"/>
      <c r="G46" s="68">
        <f>$G$4</f>
        <v>315</v>
      </c>
      <c r="H46" s="49">
        <f>$G46*1/100</f>
        <v>3.15</v>
      </c>
      <c r="I46" s="50">
        <f t="shared" si="10"/>
        <v>636.3</v>
      </c>
      <c r="J46" s="87">
        <f>310*2</f>
        <v>620</v>
      </c>
      <c r="K46" s="51" t="s">
        <v>110</v>
      </c>
      <c r="L46" s="88">
        <f t="shared" si="11"/>
        <v>-16.299999999999955</v>
      </c>
      <c r="M46" s="114">
        <v>605</v>
      </c>
      <c r="N46" s="55"/>
      <c r="O46" s="89">
        <f t="shared" si="1"/>
        <v>-15</v>
      </c>
      <c r="P46" s="176" t="s">
        <v>32</v>
      </c>
      <c r="Q46" s="54" t="s">
        <v>193</v>
      </c>
      <c r="R46" s="55"/>
      <c r="S46" s="55"/>
      <c r="T46" s="56"/>
      <c r="U46" s="56"/>
      <c r="V46" s="91"/>
      <c r="W46" s="56"/>
      <c r="X46" s="59"/>
      <c r="Y46" s="10"/>
      <c r="Z46" s="19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2.75">
      <c r="A47" s="83" t="s">
        <v>94</v>
      </c>
      <c r="B47" s="132" t="s">
        <v>92</v>
      </c>
      <c r="C47" s="67" t="s">
        <v>91</v>
      </c>
      <c r="D47" s="48">
        <v>2</v>
      </c>
      <c r="E47" s="49">
        <f>$E$4</f>
        <v>3799</v>
      </c>
      <c r="F47" s="49">
        <f>$E47*0.5/100</f>
        <v>18.995</v>
      </c>
      <c r="G47" s="68">
        <f>$G$4</f>
        <v>315</v>
      </c>
      <c r="H47" s="49">
        <f>$G47*1/100</f>
        <v>3.15</v>
      </c>
      <c r="I47" s="50">
        <f t="shared" si="10"/>
        <v>8272.289999999999</v>
      </c>
      <c r="J47" s="87">
        <f>3560*2</f>
        <v>7120</v>
      </c>
      <c r="K47" s="51" t="s">
        <v>110</v>
      </c>
      <c r="L47" s="88">
        <f t="shared" si="11"/>
        <v>-1152.289999999999</v>
      </c>
      <c r="M47" s="184">
        <v>13164</v>
      </c>
      <c r="N47" s="55"/>
      <c r="O47" s="179">
        <f t="shared" si="1"/>
        <v>6044</v>
      </c>
      <c r="P47" s="176" t="s">
        <v>32</v>
      </c>
      <c r="Q47" s="54" t="s">
        <v>193</v>
      </c>
      <c r="R47" s="55"/>
      <c r="S47" s="78" t="s">
        <v>227</v>
      </c>
      <c r="T47" s="56">
        <v>4</v>
      </c>
      <c r="U47" s="56">
        <v>204</v>
      </c>
      <c r="V47" s="91"/>
      <c r="W47" s="56">
        <f>U47/D47</f>
        <v>102</v>
      </c>
      <c r="X47" s="59"/>
      <c r="Y47" s="10"/>
      <c r="Z47" s="19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26" s="13" customFormat="1" ht="12.75">
      <c r="A48" s="133" t="s">
        <v>93</v>
      </c>
      <c r="B48" s="132" t="s">
        <v>92</v>
      </c>
      <c r="C48" s="67" t="s">
        <v>91</v>
      </c>
      <c r="D48" s="134">
        <v>3</v>
      </c>
      <c r="E48" s="49">
        <f>$E$4</f>
        <v>3799</v>
      </c>
      <c r="F48" s="49">
        <f>$E48*0.5/100</f>
        <v>18.995</v>
      </c>
      <c r="G48" s="68">
        <f>$G$4</f>
        <v>315</v>
      </c>
      <c r="H48" s="49">
        <f>$G48*1/100</f>
        <v>3.15</v>
      </c>
      <c r="I48" s="50">
        <f t="shared" si="10"/>
        <v>12408.434999999998</v>
      </c>
      <c r="J48" s="135">
        <f>3560*3</f>
        <v>10680</v>
      </c>
      <c r="K48" s="51" t="s">
        <v>110</v>
      </c>
      <c r="L48" s="88">
        <f t="shared" si="11"/>
        <v>-1728.4349999999977</v>
      </c>
      <c r="M48" s="184">
        <v>10658</v>
      </c>
      <c r="N48" s="55"/>
      <c r="O48" s="89">
        <f t="shared" si="1"/>
        <v>-22</v>
      </c>
      <c r="P48" s="176" t="s">
        <v>32</v>
      </c>
      <c r="Q48" s="137" t="s">
        <v>193</v>
      </c>
      <c r="R48" s="136"/>
      <c r="S48" s="148" t="s">
        <v>229</v>
      </c>
      <c r="T48" s="138">
        <v>6</v>
      </c>
      <c r="U48" s="138">
        <v>306</v>
      </c>
      <c r="V48" s="139"/>
      <c r="W48" s="138">
        <f>U48/D48</f>
        <v>102</v>
      </c>
      <c r="X48" s="140"/>
      <c r="Z48" s="21"/>
    </row>
    <row r="49" spans="1:51" s="11" customFormat="1" ht="12.75">
      <c r="A49" s="122" t="s">
        <v>139</v>
      </c>
      <c r="B49" s="71"/>
      <c r="C49" s="72"/>
      <c r="D49" s="73"/>
      <c r="E49" s="73"/>
      <c r="F49" s="123"/>
      <c r="G49" s="73"/>
      <c r="H49" s="123"/>
      <c r="I49" s="75"/>
      <c r="J49" s="75"/>
      <c r="K49" s="76"/>
      <c r="L49" s="75"/>
      <c r="M49" s="124"/>
      <c r="N49" s="75"/>
      <c r="O49" s="78"/>
      <c r="P49" s="79"/>
      <c r="Q49" s="79"/>
      <c r="R49" s="80"/>
      <c r="S49" s="80"/>
      <c r="T49" s="78"/>
      <c r="U49" s="78"/>
      <c r="V49" s="75"/>
      <c r="W49" s="125"/>
      <c r="X49" s="82"/>
      <c r="Y49" s="16"/>
      <c r="Z49" s="19"/>
      <c r="AA49" s="17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26" s="16" customFormat="1" ht="12.75">
      <c r="A50" s="105" t="s">
        <v>140</v>
      </c>
      <c r="B50" s="95"/>
      <c r="C50" s="95"/>
      <c r="D50" s="48">
        <v>1</v>
      </c>
      <c r="E50" s="49">
        <f>$E$4-550</f>
        <v>3249</v>
      </c>
      <c r="F50" s="49">
        <f>$E50*0.5/100</f>
        <v>16.245</v>
      </c>
      <c r="G50" s="68">
        <f>$G$4</f>
        <v>315</v>
      </c>
      <c r="H50" s="49">
        <f>$G50*1/100</f>
        <v>3.15</v>
      </c>
      <c r="I50" s="50">
        <f>D50*(E50+F50+G50+H50)</f>
        <v>3583.395</v>
      </c>
      <c r="J50" s="87">
        <v>0</v>
      </c>
      <c r="K50" s="51" t="s">
        <v>107</v>
      </c>
      <c r="L50" s="88">
        <f>-I50+J50</f>
        <v>-3583.395</v>
      </c>
      <c r="M50" s="100"/>
      <c r="N50" s="101"/>
      <c r="O50" s="89">
        <f>-J50+M50</f>
        <v>0</v>
      </c>
      <c r="P50" s="102"/>
      <c r="Q50" s="102"/>
      <c r="R50" s="101"/>
      <c r="S50" s="101"/>
      <c r="T50" s="100"/>
      <c r="U50" s="100"/>
      <c r="V50" s="103"/>
      <c r="W50" s="100"/>
      <c r="X50" s="104"/>
      <c r="Z50" s="19"/>
    </row>
    <row r="51" spans="1:51" s="15" customFormat="1" ht="12.75">
      <c r="A51" s="122" t="s">
        <v>26</v>
      </c>
      <c r="B51" s="141"/>
      <c r="C51" s="141"/>
      <c r="D51" s="142"/>
      <c r="E51" s="142"/>
      <c r="F51" s="143"/>
      <c r="G51" s="144"/>
      <c r="H51" s="142"/>
      <c r="I51" s="145"/>
      <c r="J51" s="146"/>
      <c r="K51" s="146"/>
      <c r="L51" s="147"/>
      <c r="M51" s="124"/>
      <c r="N51" s="147"/>
      <c r="O51" s="148"/>
      <c r="P51" s="79"/>
      <c r="Q51" s="149"/>
      <c r="R51" s="150"/>
      <c r="S51" s="150"/>
      <c r="T51" s="148"/>
      <c r="U51" s="148"/>
      <c r="V51" s="147"/>
      <c r="W51" s="151"/>
      <c r="X51" s="152"/>
      <c r="Y51" s="13"/>
      <c r="Z51" s="21"/>
      <c r="AA51" s="12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26" s="13" customFormat="1" ht="12.75">
      <c r="A52" s="94" t="s">
        <v>98</v>
      </c>
      <c r="B52" s="115" t="s">
        <v>6</v>
      </c>
      <c r="C52" s="67"/>
      <c r="D52" s="68">
        <v>1</v>
      </c>
      <c r="E52" s="49">
        <f>$E$4</f>
        <v>3799</v>
      </c>
      <c r="F52" s="49">
        <f>$E52*0.5/100</f>
        <v>18.995</v>
      </c>
      <c r="G52" s="68">
        <f>$G$4</f>
        <v>315</v>
      </c>
      <c r="H52" s="49">
        <f>$G52*1/100</f>
        <v>3.15</v>
      </c>
      <c r="I52" s="50">
        <f>D52*(E52+F52+G52+H52)</f>
        <v>4136.1449999999995</v>
      </c>
      <c r="J52" s="135">
        <v>4120</v>
      </c>
      <c r="K52" s="138"/>
      <c r="L52" s="88">
        <f>-I52+J52</f>
        <v>-16.144999999999527</v>
      </c>
      <c r="M52" s="138"/>
      <c r="N52" s="136"/>
      <c r="O52" s="89">
        <f t="shared" si="1"/>
        <v>-4120</v>
      </c>
      <c r="P52" s="137"/>
      <c r="Q52" s="137"/>
      <c r="R52" s="136"/>
      <c r="S52" s="136"/>
      <c r="T52" s="138">
        <v>0</v>
      </c>
      <c r="U52" s="138"/>
      <c r="V52" s="139">
        <f>-I52+T52</f>
        <v>-4136.1449999999995</v>
      </c>
      <c r="W52" s="138"/>
      <c r="X52" s="140"/>
      <c r="Z52" s="21"/>
    </row>
    <row r="53" spans="1:26" s="13" customFormat="1" ht="12.75">
      <c r="A53" s="133" t="s">
        <v>99</v>
      </c>
      <c r="B53" s="132" t="s">
        <v>92</v>
      </c>
      <c r="C53" s="132" t="s">
        <v>97</v>
      </c>
      <c r="D53" s="134">
        <v>1</v>
      </c>
      <c r="E53" s="49">
        <f>$E$4</f>
        <v>3799</v>
      </c>
      <c r="F53" s="49">
        <f>$E53*0.5/100</f>
        <v>18.995</v>
      </c>
      <c r="G53" s="68">
        <f>$G$4</f>
        <v>315</v>
      </c>
      <c r="H53" s="49">
        <f>$G53*1/100</f>
        <v>3.15</v>
      </c>
      <c r="I53" s="50">
        <f>D53*(E53+F53+G53+H53)</f>
        <v>4136.1449999999995</v>
      </c>
      <c r="J53" s="153">
        <v>4110</v>
      </c>
      <c r="K53" s="51" t="s">
        <v>110</v>
      </c>
      <c r="L53" s="88">
        <f>-I53+J53</f>
        <v>-26.144999999999527</v>
      </c>
      <c r="M53" s="138" t="s">
        <v>174</v>
      </c>
      <c r="N53" s="136"/>
      <c r="O53" s="89" t="e">
        <f t="shared" si="1"/>
        <v>#VALUE!</v>
      </c>
      <c r="P53" s="137"/>
      <c r="Q53" s="137"/>
      <c r="R53" s="116" t="s">
        <v>42</v>
      </c>
      <c r="S53" s="78" t="s">
        <v>230</v>
      </c>
      <c r="T53" s="177">
        <v>10</v>
      </c>
      <c r="U53" s="194">
        <v>4090</v>
      </c>
      <c r="V53" s="139">
        <f>-I53+U53</f>
        <v>-46.14499999999953</v>
      </c>
      <c r="W53" s="138">
        <f>U53/D53</f>
        <v>4090</v>
      </c>
      <c r="X53" s="140"/>
      <c r="Z53" s="21"/>
    </row>
    <row r="54" spans="1:26" s="13" customFormat="1" ht="12.75">
      <c r="A54" s="187" t="s">
        <v>100</v>
      </c>
      <c r="B54" s="154" t="s">
        <v>6</v>
      </c>
      <c r="C54" s="154"/>
      <c r="D54" s="155"/>
      <c r="E54" s="156"/>
      <c r="F54" s="157"/>
      <c r="G54" s="155"/>
      <c r="H54" s="157"/>
      <c r="I54" s="158" t="s">
        <v>42</v>
      </c>
      <c r="J54" s="158"/>
      <c r="K54" s="138"/>
      <c r="L54" s="88"/>
      <c r="M54" s="138"/>
      <c r="N54" s="136"/>
      <c r="O54" s="89">
        <f t="shared" si="1"/>
        <v>0</v>
      </c>
      <c r="P54" s="137"/>
      <c r="Q54" s="137"/>
      <c r="R54" s="136"/>
      <c r="S54" s="136"/>
      <c r="T54" s="138"/>
      <c r="U54" s="138"/>
      <c r="V54" s="139"/>
      <c r="W54" s="138"/>
      <c r="X54" s="140"/>
      <c r="Z54" s="21"/>
    </row>
    <row r="55" spans="1:26" s="13" customFormat="1" ht="12.75">
      <c r="A55" s="133" t="s">
        <v>101</v>
      </c>
      <c r="B55" s="132" t="s">
        <v>102</v>
      </c>
      <c r="C55" s="132" t="s">
        <v>103</v>
      </c>
      <c r="D55" s="134">
        <v>1</v>
      </c>
      <c r="E55" s="49">
        <f aca="true" t="shared" si="12" ref="E55:E68">$E$4</f>
        <v>3799</v>
      </c>
      <c r="F55" s="49">
        <f aca="true" t="shared" si="13" ref="F55:F64">$E55*0.5/100</f>
        <v>18.995</v>
      </c>
      <c r="G55" s="68">
        <f aca="true" t="shared" si="14" ref="G55:G68">$G$4</f>
        <v>315</v>
      </c>
      <c r="H55" s="49">
        <f aca="true" t="shared" si="15" ref="H55:H64">$G55*1/100</f>
        <v>3.15</v>
      </c>
      <c r="I55" s="50">
        <f aca="true" t="shared" si="16" ref="I55:I60">D55*(E55+F55+G55+H55)</f>
        <v>4136.1449999999995</v>
      </c>
      <c r="J55" s="153">
        <f>4110+50</f>
        <v>4160</v>
      </c>
      <c r="K55" s="51" t="s">
        <v>110</v>
      </c>
      <c r="L55" s="88">
        <f>-I55+J55</f>
        <v>23.855000000000473</v>
      </c>
      <c r="M55" s="185" t="s">
        <v>206</v>
      </c>
      <c r="N55" s="192" t="s">
        <v>203</v>
      </c>
      <c r="O55" s="89" t="e">
        <f t="shared" si="1"/>
        <v>#VALUE!</v>
      </c>
      <c r="P55" s="137"/>
      <c r="Q55" s="137"/>
      <c r="R55" s="116" t="s">
        <v>42</v>
      </c>
      <c r="S55" s="78" t="s">
        <v>230</v>
      </c>
      <c r="T55" s="177">
        <v>10</v>
      </c>
      <c r="U55" s="194">
        <v>4090</v>
      </c>
      <c r="V55" s="139">
        <f>-I55+U55</f>
        <v>-46.14499999999953</v>
      </c>
      <c r="W55" s="138">
        <f aca="true" t="shared" si="17" ref="W55:W68">U55/D55</f>
        <v>4090</v>
      </c>
      <c r="X55" s="140"/>
      <c r="Z55" s="21"/>
    </row>
    <row r="56" spans="1:26" s="13" customFormat="1" ht="12.75">
      <c r="A56" s="133" t="s">
        <v>35</v>
      </c>
      <c r="B56" s="154"/>
      <c r="C56" s="132" t="s">
        <v>36</v>
      </c>
      <c r="D56" s="134">
        <v>3</v>
      </c>
      <c r="E56" s="49">
        <f t="shared" si="12"/>
        <v>3799</v>
      </c>
      <c r="F56" s="49">
        <f t="shared" si="13"/>
        <v>18.995</v>
      </c>
      <c r="G56" s="68">
        <f t="shared" si="14"/>
        <v>315</v>
      </c>
      <c r="H56" s="49">
        <f t="shared" si="15"/>
        <v>3.15</v>
      </c>
      <c r="I56" s="50">
        <f t="shared" si="16"/>
        <v>12408.434999999998</v>
      </c>
      <c r="J56" s="135" t="s">
        <v>128</v>
      </c>
      <c r="K56" s="159" t="s">
        <v>109</v>
      </c>
      <c r="L56" s="88"/>
      <c r="M56" s="185"/>
      <c r="N56" s="136" t="s">
        <v>204</v>
      </c>
      <c r="O56" s="89"/>
      <c r="P56" s="137"/>
      <c r="Q56" s="137"/>
      <c r="R56" s="136" t="s">
        <v>129</v>
      </c>
      <c r="S56" s="195" t="s">
        <v>222</v>
      </c>
      <c r="T56" s="177">
        <v>0</v>
      </c>
      <c r="U56" s="205">
        <v>0</v>
      </c>
      <c r="V56" s="139">
        <f>-I56+U56</f>
        <v>-12408.434999999998</v>
      </c>
      <c r="W56" s="138">
        <f t="shared" si="17"/>
        <v>0</v>
      </c>
      <c r="X56" s="140"/>
      <c r="Z56" s="21"/>
    </row>
    <row r="57" spans="1:26" s="13" customFormat="1" ht="12.75">
      <c r="A57" s="133" t="s">
        <v>37</v>
      </c>
      <c r="B57" s="154"/>
      <c r="C57" s="132" t="s">
        <v>27</v>
      </c>
      <c r="D57" s="134">
        <v>3</v>
      </c>
      <c r="E57" s="49">
        <f t="shared" si="12"/>
        <v>3799</v>
      </c>
      <c r="F57" s="49">
        <f t="shared" si="13"/>
        <v>18.995</v>
      </c>
      <c r="G57" s="68">
        <f t="shared" si="14"/>
        <v>315</v>
      </c>
      <c r="H57" s="49">
        <f t="shared" si="15"/>
        <v>3.15</v>
      </c>
      <c r="I57" s="50">
        <f t="shared" si="16"/>
        <v>12408.434999999998</v>
      </c>
      <c r="J57" s="135">
        <v>12300</v>
      </c>
      <c r="K57" s="159" t="s">
        <v>109</v>
      </c>
      <c r="L57" s="88">
        <f aca="true" t="shared" si="18" ref="L57:L68">-I57+J57</f>
        <v>-108.43499999999767</v>
      </c>
      <c r="M57" s="185" t="s">
        <v>205</v>
      </c>
      <c r="N57" s="136" t="s">
        <v>152</v>
      </c>
      <c r="O57" s="89" t="e">
        <f t="shared" si="1"/>
        <v>#VALUE!</v>
      </c>
      <c r="P57" s="137"/>
      <c r="Q57" s="137"/>
      <c r="R57" s="136" t="s">
        <v>151</v>
      </c>
      <c r="S57" s="148" t="s">
        <v>231</v>
      </c>
      <c r="T57" s="177">
        <v>0</v>
      </c>
      <c r="U57" s="177">
        <v>9530</v>
      </c>
      <c r="V57" s="139">
        <f>-I57+U57</f>
        <v>-2878.4349999999977</v>
      </c>
      <c r="W57" s="138">
        <f t="shared" si="17"/>
        <v>3176.6666666666665</v>
      </c>
      <c r="X57" s="140"/>
      <c r="Z57" s="21"/>
    </row>
    <row r="58" spans="1:26" s="13" customFormat="1" ht="12.75">
      <c r="A58" s="133" t="s">
        <v>38</v>
      </c>
      <c r="B58" s="154"/>
      <c r="C58" s="132" t="s">
        <v>157</v>
      </c>
      <c r="D58" s="134">
        <v>6</v>
      </c>
      <c r="E58" s="49">
        <f t="shared" si="12"/>
        <v>3799</v>
      </c>
      <c r="F58" s="49">
        <f t="shared" si="13"/>
        <v>18.995</v>
      </c>
      <c r="G58" s="68">
        <f t="shared" si="14"/>
        <v>315</v>
      </c>
      <c r="H58" s="49">
        <f t="shared" si="15"/>
        <v>3.15</v>
      </c>
      <c r="I58" s="50">
        <f t="shared" si="16"/>
        <v>24816.869999999995</v>
      </c>
      <c r="J58" s="135">
        <v>25000</v>
      </c>
      <c r="K58" s="159" t="s">
        <v>109</v>
      </c>
      <c r="L58" s="88">
        <f t="shared" si="18"/>
        <v>183.13000000000466</v>
      </c>
      <c r="M58" s="177">
        <v>25000</v>
      </c>
      <c r="N58" s="136"/>
      <c r="O58" s="89">
        <f t="shared" si="1"/>
        <v>0</v>
      </c>
      <c r="P58" s="176" t="s">
        <v>32</v>
      </c>
      <c r="Q58" s="137"/>
      <c r="R58" s="136"/>
      <c r="S58" s="148" t="s">
        <v>232</v>
      </c>
      <c r="T58" s="177">
        <v>0</v>
      </c>
      <c r="U58" s="177">
        <v>24000</v>
      </c>
      <c r="V58" s="139">
        <v>-847</v>
      </c>
      <c r="W58" s="138">
        <f t="shared" si="17"/>
        <v>4000</v>
      </c>
      <c r="X58" s="140"/>
      <c r="Z58" s="21"/>
    </row>
    <row r="59" spans="1:26" s="13" customFormat="1" ht="12.75">
      <c r="A59" s="133" t="s">
        <v>39</v>
      </c>
      <c r="B59" s="154"/>
      <c r="C59" s="132" t="s">
        <v>28</v>
      </c>
      <c r="D59" s="134">
        <v>3</v>
      </c>
      <c r="E59" s="49">
        <f t="shared" si="12"/>
        <v>3799</v>
      </c>
      <c r="F59" s="49">
        <f t="shared" si="13"/>
        <v>18.995</v>
      </c>
      <c r="G59" s="68">
        <f t="shared" si="14"/>
        <v>315</v>
      </c>
      <c r="H59" s="49">
        <f t="shared" si="15"/>
        <v>3.15</v>
      </c>
      <c r="I59" s="50">
        <f t="shared" si="16"/>
        <v>12408.434999999998</v>
      </c>
      <c r="J59" s="135">
        <v>12400</v>
      </c>
      <c r="K59" s="159" t="s">
        <v>109</v>
      </c>
      <c r="L59" s="88">
        <f t="shared" si="18"/>
        <v>-8.434999999997672</v>
      </c>
      <c r="M59" s="185" t="s">
        <v>194</v>
      </c>
      <c r="N59" s="136"/>
      <c r="O59" s="89" t="e">
        <f t="shared" si="1"/>
        <v>#VALUE!</v>
      </c>
      <c r="P59" s="137"/>
      <c r="Q59" s="137"/>
      <c r="R59" s="136" t="s">
        <v>152</v>
      </c>
      <c r="S59" s="148" t="s">
        <v>237</v>
      </c>
      <c r="T59" s="177">
        <v>0</v>
      </c>
      <c r="U59" s="194">
        <v>12400</v>
      </c>
      <c r="V59" s="196">
        <v>0</v>
      </c>
      <c r="W59" s="138">
        <f t="shared" si="17"/>
        <v>4133.333333333333</v>
      </c>
      <c r="X59" s="140"/>
      <c r="Z59" s="21"/>
    </row>
    <row r="60" spans="1:26" s="13" customFormat="1" ht="12.75">
      <c r="A60" s="133" t="s">
        <v>41</v>
      </c>
      <c r="B60" s="154"/>
      <c r="C60" s="132" t="s">
        <v>158</v>
      </c>
      <c r="D60" s="134">
        <v>1</v>
      </c>
      <c r="E60" s="49">
        <f t="shared" si="12"/>
        <v>3799</v>
      </c>
      <c r="F60" s="49">
        <f t="shared" si="13"/>
        <v>18.995</v>
      </c>
      <c r="G60" s="68">
        <f t="shared" si="14"/>
        <v>315</v>
      </c>
      <c r="H60" s="49">
        <f t="shared" si="15"/>
        <v>3.15</v>
      </c>
      <c r="I60" s="50">
        <f t="shared" si="16"/>
        <v>4136.1449999999995</v>
      </c>
      <c r="J60" s="135">
        <v>4200</v>
      </c>
      <c r="K60" s="159" t="s">
        <v>109</v>
      </c>
      <c r="L60" s="88">
        <f t="shared" si="18"/>
        <v>63.85500000000047</v>
      </c>
      <c r="M60" s="177">
        <v>4200</v>
      </c>
      <c r="N60" s="136"/>
      <c r="O60" s="89">
        <f t="shared" si="1"/>
        <v>0</v>
      </c>
      <c r="P60" s="176" t="s">
        <v>32</v>
      </c>
      <c r="Q60" s="137"/>
      <c r="R60" s="136"/>
      <c r="S60" s="148" t="s">
        <v>236</v>
      </c>
      <c r="T60" s="177">
        <v>0</v>
      </c>
      <c r="U60" s="194">
        <v>4200</v>
      </c>
      <c r="V60" s="139">
        <v>-136</v>
      </c>
      <c r="W60" s="138">
        <f t="shared" si="17"/>
        <v>4200</v>
      </c>
      <c r="X60" s="140"/>
      <c r="Z60" s="21"/>
    </row>
    <row r="61" spans="1:51" ht="12.75">
      <c r="A61" s="128" t="s">
        <v>9</v>
      </c>
      <c r="B61" s="61" t="s">
        <v>6</v>
      </c>
      <c r="C61" s="160" t="s">
        <v>10</v>
      </c>
      <c r="D61" s="85">
        <v>2</v>
      </c>
      <c r="E61" s="49">
        <f t="shared" si="12"/>
        <v>3799</v>
      </c>
      <c r="F61" s="49">
        <f t="shared" si="13"/>
        <v>18.995</v>
      </c>
      <c r="G61" s="68">
        <f t="shared" si="14"/>
        <v>315</v>
      </c>
      <c r="H61" s="49">
        <f t="shared" si="15"/>
        <v>3.15</v>
      </c>
      <c r="I61" s="50">
        <f aca="true" t="shared" si="19" ref="I61:I68">D61*(E61+F61+G61+H61)</f>
        <v>8272.289999999999</v>
      </c>
      <c r="J61" s="87">
        <v>8272</v>
      </c>
      <c r="K61" s="159" t="s">
        <v>114</v>
      </c>
      <c r="L61" s="88">
        <f t="shared" si="18"/>
        <v>-0.2899999999990541</v>
      </c>
      <c r="M61" s="114">
        <v>8272</v>
      </c>
      <c r="N61" s="55"/>
      <c r="O61" s="89">
        <f t="shared" si="1"/>
        <v>0</v>
      </c>
      <c r="P61" s="176"/>
      <c r="Q61" s="54"/>
      <c r="R61" s="55"/>
      <c r="S61" s="55"/>
      <c r="T61" s="90">
        <v>8200</v>
      </c>
      <c r="U61" s="90">
        <v>8200</v>
      </c>
      <c r="V61" s="180">
        <v>0</v>
      </c>
      <c r="W61" s="56">
        <f t="shared" si="17"/>
        <v>4100</v>
      </c>
      <c r="X61" s="59"/>
      <c r="Y61" s="10"/>
      <c r="Z61" s="19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2.75">
      <c r="A62" s="128" t="s">
        <v>11</v>
      </c>
      <c r="B62" s="61" t="s">
        <v>6</v>
      </c>
      <c r="C62" s="160" t="s">
        <v>12</v>
      </c>
      <c r="D62" s="85">
        <v>1</v>
      </c>
      <c r="E62" s="49">
        <f t="shared" si="12"/>
        <v>3799</v>
      </c>
      <c r="F62" s="49">
        <f t="shared" si="13"/>
        <v>18.995</v>
      </c>
      <c r="G62" s="68">
        <f t="shared" si="14"/>
        <v>315</v>
      </c>
      <c r="H62" s="49">
        <f t="shared" si="15"/>
        <v>3.15</v>
      </c>
      <c r="I62" s="50">
        <f t="shared" si="19"/>
        <v>4136.1449999999995</v>
      </c>
      <c r="J62" s="87">
        <v>4136</v>
      </c>
      <c r="K62" s="51" t="s">
        <v>114</v>
      </c>
      <c r="L62" s="88">
        <f t="shared" si="18"/>
        <v>-0.14499999999952706</v>
      </c>
      <c r="M62" s="114">
        <v>4136</v>
      </c>
      <c r="N62" s="55"/>
      <c r="O62" s="89">
        <f t="shared" si="1"/>
        <v>0</v>
      </c>
      <c r="P62" s="176"/>
      <c r="Q62" s="54"/>
      <c r="R62" s="55"/>
      <c r="S62" s="55"/>
      <c r="T62" s="90">
        <v>4100</v>
      </c>
      <c r="U62" s="90">
        <v>4100</v>
      </c>
      <c r="V62" s="180">
        <v>0</v>
      </c>
      <c r="W62" s="56">
        <f t="shared" si="17"/>
        <v>4100</v>
      </c>
      <c r="X62" s="59"/>
      <c r="Y62" s="10"/>
      <c r="Z62" s="19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12.75">
      <c r="A63" s="128" t="s">
        <v>118</v>
      </c>
      <c r="B63" s="61" t="s">
        <v>6</v>
      </c>
      <c r="C63" s="84" t="s">
        <v>124</v>
      </c>
      <c r="D63" s="85">
        <v>1</v>
      </c>
      <c r="E63" s="49">
        <f t="shared" si="12"/>
        <v>3799</v>
      </c>
      <c r="F63" s="49">
        <f t="shared" si="13"/>
        <v>18.995</v>
      </c>
      <c r="G63" s="68">
        <f t="shared" si="14"/>
        <v>315</v>
      </c>
      <c r="H63" s="49">
        <f t="shared" si="15"/>
        <v>3.15</v>
      </c>
      <c r="I63" s="50">
        <f t="shared" si="19"/>
        <v>4136.1449999999995</v>
      </c>
      <c r="J63" s="87">
        <v>4200</v>
      </c>
      <c r="K63" s="51" t="s">
        <v>114</v>
      </c>
      <c r="L63" s="88">
        <f t="shared" si="18"/>
        <v>63.85500000000047</v>
      </c>
      <c r="M63" s="114">
        <v>4100</v>
      </c>
      <c r="N63" s="55"/>
      <c r="O63" s="89">
        <f t="shared" si="1"/>
        <v>-100</v>
      </c>
      <c r="P63" s="176"/>
      <c r="Q63" s="54"/>
      <c r="R63" s="55"/>
      <c r="S63" s="78" t="s">
        <v>235</v>
      </c>
      <c r="T63" s="90">
        <v>1800</v>
      </c>
      <c r="U63" s="90">
        <v>4100</v>
      </c>
      <c r="V63" s="180">
        <v>0</v>
      </c>
      <c r="W63" s="56">
        <f t="shared" si="17"/>
        <v>4100</v>
      </c>
      <c r="X63" s="59"/>
      <c r="Y63" s="10"/>
      <c r="Z63" s="19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2.75">
      <c r="A64" s="128" t="s">
        <v>119</v>
      </c>
      <c r="B64" s="95" t="s">
        <v>6</v>
      </c>
      <c r="C64" s="84" t="s">
        <v>13</v>
      </c>
      <c r="D64" s="85">
        <v>1</v>
      </c>
      <c r="E64" s="49">
        <f t="shared" si="12"/>
        <v>3799</v>
      </c>
      <c r="F64" s="49">
        <f t="shared" si="13"/>
        <v>18.995</v>
      </c>
      <c r="G64" s="68">
        <f t="shared" si="14"/>
        <v>315</v>
      </c>
      <c r="H64" s="49">
        <f t="shared" si="15"/>
        <v>3.15</v>
      </c>
      <c r="I64" s="50">
        <f>D64*(E64+F64+G64+H64)</f>
        <v>4136.1449999999995</v>
      </c>
      <c r="J64" s="87">
        <v>4200</v>
      </c>
      <c r="K64" s="51" t="s">
        <v>114</v>
      </c>
      <c r="L64" s="88">
        <f t="shared" si="18"/>
        <v>63.85500000000047</v>
      </c>
      <c r="M64" s="114">
        <v>4200</v>
      </c>
      <c r="N64" s="55"/>
      <c r="O64" s="89">
        <f t="shared" si="1"/>
        <v>0</v>
      </c>
      <c r="P64" s="176"/>
      <c r="Q64" s="54"/>
      <c r="R64" s="55"/>
      <c r="S64" s="55"/>
      <c r="T64" s="90">
        <v>4100</v>
      </c>
      <c r="U64" s="90">
        <v>4100</v>
      </c>
      <c r="V64" s="180">
        <v>0</v>
      </c>
      <c r="W64" s="56">
        <f t="shared" si="17"/>
        <v>4100</v>
      </c>
      <c r="X64" s="59"/>
      <c r="Y64" s="10"/>
      <c r="Z64" s="19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ht="12.75">
      <c r="A65" s="128" t="s">
        <v>120</v>
      </c>
      <c r="B65" s="61" t="s">
        <v>6</v>
      </c>
      <c r="C65" s="84" t="s">
        <v>123</v>
      </c>
      <c r="D65" s="85">
        <v>0.15</v>
      </c>
      <c r="E65" s="49">
        <f t="shared" si="12"/>
        <v>3799</v>
      </c>
      <c r="F65" s="49">
        <f>$E65*0.5/100</f>
        <v>18.995</v>
      </c>
      <c r="G65" s="68">
        <f t="shared" si="14"/>
        <v>315</v>
      </c>
      <c r="H65" s="49">
        <f>$G65*1/100</f>
        <v>3.15</v>
      </c>
      <c r="I65" s="50">
        <f t="shared" si="19"/>
        <v>620.4217499999999</v>
      </c>
      <c r="J65" s="87">
        <v>800</v>
      </c>
      <c r="K65" s="159" t="s">
        <v>114</v>
      </c>
      <c r="L65" s="88">
        <f t="shared" si="18"/>
        <v>179.57825000000014</v>
      </c>
      <c r="M65" s="114">
        <v>800</v>
      </c>
      <c r="N65" s="55"/>
      <c r="O65" s="89">
        <f t="shared" si="1"/>
        <v>0</v>
      </c>
      <c r="P65" s="176"/>
      <c r="Q65" s="54"/>
      <c r="R65" s="55"/>
      <c r="S65" s="55"/>
      <c r="T65" s="90">
        <v>800</v>
      </c>
      <c r="U65" s="90">
        <v>800</v>
      </c>
      <c r="V65" s="180">
        <v>0</v>
      </c>
      <c r="W65" s="56">
        <f t="shared" si="17"/>
        <v>5333.333333333334</v>
      </c>
      <c r="X65" s="59"/>
      <c r="Y65" s="10"/>
      <c r="Z65" s="19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2.75">
      <c r="A66" s="128" t="s">
        <v>122</v>
      </c>
      <c r="B66" s="61"/>
      <c r="C66" s="84" t="s">
        <v>121</v>
      </c>
      <c r="D66" s="85">
        <v>0.1</v>
      </c>
      <c r="E66" s="49">
        <f t="shared" si="12"/>
        <v>3799</v>
      </c>
      <c r="F66" s="49">
        <f>$E66*0.5/100</f>
        <v>18.995</v>
      </c>
      <c r="G66" s="68">
        <f t="shared" si="14"/>
        <v>315</v>
      </c>
      <c r="H66" s="49">
        <f>$G66*1/100</f>
        <v>3.15</v>
      </c>
      <c r="I66" s="50">
        <f>D66*(E66+F66+G66+H66)</f>
        <v>413.61449999999996</v>
      </c>
      <c r="J66" s="87">
        <v>280</v>
      </c>
      <c r="K66" s="159" t="s">
        <v>114</v>
      </c>
      <c r="L66" s="88">
        <f t="shared" si="18"/>
        <v>-133.61449999999996</v>
      </c>
      <c r="M66" s="114">
        <v>280</v>
      </c>
      <c r="N66" s="55"/>
      <c r="O66" s="89">
        <f t="shared" si="1"/>
        <v>0</v>
      </c>
      <c r="P66" s="176"/>
      <c r="Q66" s="54"/>
      <c r="R66" s="55"/>
      <c r="S66" s="78" t="s">
        <v>233</v>
      </c>
      <c r="T66" s="90">
        <v>140</v>
      </c>
      <c r="U66" s="90">
        <v>280</v>
      </c>
      <c r="V66" s="180">
        <v>0</v>
      </c>
      <c r="W66" s="56">
        <f t="shared" si="17"/>
        <v>2800</v>
      </c>
      <c r="X66" s="59"/>
      <c r="Y66" s="10"/>
      <c r="Z66" s="19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2.75">
      <c r="A67" s="128" t="s">
        <v>14</v>
      </c>
      <c r="B67" s="61"/>
      <c r="C67" s="161"/>
      <c r="D67" s="85">
        <v>1</v>
      </c>
      <c r="E67" s="49">
        <f t="shared" si="12"/>
        <v>3799</v>
      </c>
      <c r="F67" s="49">
        <f>$E67*0.5/100</f>
        <v>18.995</v>
      </c>
      <c r="G67" s="68">
        <f t="shared" si="14"/>
        <v>315</v>
      </c>
      <c r="H67" s="49">
        <f>$G67*1/100</f>
        <v>3.15</v>
      </c>
      <c r="I67" s="50">
        <f t="shared" si="19"/>
        <v>4136.1449999999995</v>
      </c>
      <c r="J67" s="87">
        <v>4250</v>
      </c>
      <c r="K67" s="51" t="s">
        <v>114</v>
      </c>
      <c r="L67" s="88">
        <f t="shared" si="18"/>
        <v>113.85500000000047</v>
      </c>
      <c r="M67" s="114">
        <v>4250</v>
      </c>
      <c r="N67" s="55"/>
      <c r="O67" s="89">
        <f t="shared" si="1"/>
        <v>0</v>
      </c>
      <c r="P67" s="176"/>
      <c r="Q67" s="54"/>
      <c r="R67" s="55"/>
      <c r="S67" s="78" t="s">
        <v>234</v>
      </c>
      <c r="T67" s="90">
        <v>3950</v>
      </c>
      <c r="U67" s="90">
        <v>4100</v>
      </c>
      <c r="V67" s="180">
        <v>0</v>
      </c>
      <c r="W67" s="56">
        <f t="shared" si="17"/>
        <v>4100</v>
      </c>
      <c r="X67" s="59"/>
      <c r="Y67" s="10"/>
      <c r="Z67" s="19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ht="12.75">
      <c r="A68" s="128" t="s">
        <v>15</v>
      </c>
      <c r="B68" s="61"/>
      <c r="C68" s="161"/>
      <c r="D68" s="85">
        <v>1</v>
      </c>
      <c r="E68" s="49">
        <f t="shared" si="12"/>
        <v>3799</v>
      </c>
      <c r="F68" s="49">
        <f>$E68*0.5/100</f>
        <v>18.995</v>
      </c>
      <c r="G68" s="68">
        <f t="shared" si="14"/>
        <v>315</v>
      </c>
      <c r="H68" s="49">
        <f>$G68*1/100</f>
        <v>3.15</v>
      </c>
      <c r="I68" s="50">
        <f t="shared" si="19"/>
        <v>4136.1449999999995</v>
      </c>
      <c r="J68" s="87">
        <v>4273</v>
      </c>
      <c r="K68" s="51" t="s">
        <v>114</v>
      </c>
      <c r="L68" s="88">
        <f t="shared" si="18"/>
        <v>136.85500000000047</v>
      </c>
      <c r="M68" s="114">
        <v>4273</v>
      </c>
      <c r="N68" s="55"/>
      <c r="O68" s="89">
        <f t="shared" si="1"/>
        <v>0</v>
      </c>
      <c r="P68" s="176"/>
      <c r="Q68" s="54"/>
      <c r="R68" s="55"/>
      <c r="S68" s="78" t="s">
        <v>214</v>
      </c>
      <c r="T68" s="90">
        <v>4000</v>
      </c>
      <c r="U68" s="90">
        <v>4100</v>
      </c>
      <c r="V68" s="180">
        <v>0</v>
      </c>
      <c r="W68" s="56">
        <f t="shared" si="17"/>
        <v>4100</v>
      </c>
      <c r="X68" s="59"/>
      <c r="Y68" s="10"/>
      <c r="Z68" s="19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s="11" customFormat="1" ht="12.75">
      <c r="A69" s="122" t="s">
        <v>141</v>
      </c>
      <c r="B69" s="72"/>
      <c r="C69" s="72"/>
      <c r="D69" s="123"/>
      <c r="E69" s="73"/>
      <c r="F69" s="74"/>
      <c r="G69" s="74"/>
      <c r="H69" s="123"/>
      <c r="I69" s="75"/>
      <c r="J69" s="76"/>
      <c r="K69" s="76"/>
      <c r="L69" s="75"/>
      <c r="M69" s="124"/>
      <c r="N69" s="75"/>
      <c r="O69" s="78"/>
      <c r="P69" s="79"/>
      <c r="Q69" s="79"/>
      <c r="R69" s="80"/>
      <c r="S69" s="80"/>
      <c r="T69" s="78"/>
      <c r="U69" s="78"/>
      <c r="V69" s="75"/>
      <c r="W69" s="125"/>
      <c r="X69" s="82"/>
      <c r="Y69" s="16"/>
      <c r="Z69" s="19"/>
      <c r="AA69" s="17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26" s="16" customFormat="1" ht="12.75">
      <c r="A70" s="129" t="s">
        <v>144</v>
      </c>
      <c r="B70" s="95"/>
      <c r="C70" s="161"/>
      <c r="D70" s="85">
        <v>1</v>
      </c>
      <c r="E70" s="49">
        <f>3482</f>
        <v>3482</v>
      </c>
      <c r="F70" s="49">
        <f>$E70*0.5/100</f>
        <v>17.41</v>
      </c>
      <c r="G70" s="68">
        <f>274</f>
        <v>274</v>
      </c>
      <c r="H70" s="49">
        <f>$G70*1/100</f>
        <v>2.74</v>
      </c>
      <c r="I70" s="50">
        <f>D70*(E70+F70+G70+H70)</f>
        <v>3776.1499999999996</v>
      </c>
      <c r="J70" s="99"/>
      <c r="K70" s="100"/>
      <c r="L70" s="162"/>
      <c r="M70" s="100"/>
      <c r="N70" s="101"/>
      <c r="O70" s="162"/>
      <c r="P70" s="102"/>
      <c r="Q70" s="102"/>
      <c r="R70" s="101"/>
      <c r="S70" s="101"/>
      <c r="T70" s="100"/>
      <c r="U70" s="100"/>
      <c r="V70" s="103"/>
      <c r="W70" s="100"/>
      <c r="X70" s="104"/>
      <c r="Z70" s="19"/>
    </row>
    <row r="71" spans="1:26" s="16" customFormat="1" ht="12.75">
      <c r="A71" s="129" t="s">
        <v>142</v>
      </c>
      <c r="B71" s="95"/>
      <c r="C71" s="161"/>
      <c r="D71" s="85">
        <v>2</v>
      </c>
      <c r="E71" s="49">
        <f>3482</f>
        <v>3482</v>
      </c>
      <c r="F71" s="49">
        <f>$E71*0.5/100</f>
        <v>17.41</v>
      </c>
      <c r="G71" s="68">
        <f>274</f>
        <v>274</v>
      </c>
      <c r="H71" s="49">
        <f>$G71*1/100</f>
        <v>2.74</v>
      </c>
      <c r="I71" s="50">
        <f>D71*(E71+F71+G71+H71)</f>
        <v>7552.299999999999</v>
      </c>
      <c r="J71" s="99"/>
      <c r="K71" s="100"/>
      <c r="L71" s="162"/>
      <c r="M71" s="100"/>
      <c r="N71" s="101"/>
      <c r="O71" s="162"/>
      <c r="P71" s="102"/>
      <c r="Q71" s="102"/>
      <c r="R71" s="101"/>
      <c r="S71" s="101"/>
      <c r="T71" s="100"/>
      <c r="U71" s="100"/>
      <c r="V71" s="103"/>
      <c r="W71" s="100"/>
      <c r="X71" s="104"/>
      <c r="Z71" s="19"/>
    </row>
    <row r="72" spans="1:26" s="16" customFormat="1" ht="12.75">
      <c r="A72" s="129" t="s">
        <v>143</v>
      </c>
      <c r="B72" s="95"/>
      <c r="C72" s="161"/>
      <c r="D72" s="85">
        <v>2</v>
      </c>
      <c r="E72" s="49">
        <f>3482</f>
        <v>3482</v>
      </c>
      <c r="F72" s="49">
        <f>$E72*0.5/100</f>
        <v>17.41</v>
      </c>
      <c r="G72" s="68">
        <f>274</f>
        <v>274</v>
      </c>
      <c r="H72" s="49">
        <f>$G72*1/100</f>
        <v>2.74</v>
      </c>
      <c r="I72" s="50">
        <f>D72*(E72+F72+G72+H72)</f>
        <v>7552.299999999999</v>
      </c>
      <c r="J72" s="99"/>
      <c r="K72" s="100"/>
      <c r="L72" s="162"/>
      <c r="M72" s="100"/>
      <c r="N72" s="101"/>
      <c r="O72" s="162"/>
      <c r="P72" s="102"/>
      <c r="Q72" s="102"/>
      <c r="R72" s="101"/>
      <c r="S72" s="101"/>
      <c r="T72" s="100"/>
      <c r="U72" s="100"/>
      <c r="V72" s="103"/>
      <c r="W72" s="100"/>
      <c r="X72" s="104"/>
      <c r="Z72" s="19"/>
    </row>
    <row r="73" spans="1:26" s="16" customFormat="1" ht="12.75">
      <c r="A73" s="129" t="s">
        <v>145</v>
      </c>
      <c r="B73" s="95"/>
      <c r="C73" s="161"/>
      <c r="D73" s="163">
        <v>1</v>
      </c>
      <c r="E73" s="97" t="s">
        <v>42</v>
      </c>
      <c r="F73" s="97"/>
      <c r="G73" s="98"/>
      <c r="H73" s="97"/>
      <c r="I73" s="99" t="s">
        <v>42</v>
      </c>
      <c r="J73" s="99"/>
      <c r="K73" s="100"/>
      <c r="L73" s="162"/>
      <c r="M73" s="100"/>
      <c r="N73" s="101"/>
      <c r="O73" s="162"/>
      <c r="P73" s="102"/>
      <c r="Q73" s="102"/>
      <c r="R73" s="101"/>
      <c r="S73" s="101"/>
      <c r="T73" s="100"/>
      <c r="U73" s="100"/>
      <c r="V73" s="103"/>
      <c r="W73" s="100"/>
      <c r="X73" s="104"/>
      <c r="Z73" s="19"/>
    </row>
    <row r="74" spans="1:51" s="11" customFormat="1" ht="12.75">
      <c r="A74" s="122" t="s">
        <v>81</v>
      </c>
      <c r="B74" s="72"/>
      <c r="C74" s="72"/>
      <c r="D74" s="123"/>
      <c r="E74" s="73"/>
      <c r="F74" s="74"/>
      <c r="G74" s="74"/>
      <c r="H74" s="123"/>
      <c r="I74" s="75"/>
      <c r="J74" s="76"/>
      <c r="K74" s="76"/>
      <c r="L74" s="75"/>
      <c r="M74" s="124"/>
      <c r="N74" s="75"/>
      <c r="O74" s="78"/>
      <c r="P74" s="79"/>
      <c r="Q74" s="79"/>
      <c r="R74" s="80"/>
      <c r="S74" s="80"/>
      <c r="T74" s="78"/>
      <c r="U74" s="78"/>
      <c r="V74" s="75"/>
      <c r="W74" s="125"/>
      <c r="X74" s="82"/>
      <c r="Y74" s="16"/>
      <c r="Z74" s="19"/>
      <c r="AA74" s="17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ht="12.75">
      <c r="A75" s="105" t="s">
        <v>80</v>
      </c>
      <c r="B75" s="47"/>
      <c r="C75" s="67"/>
      <c r="D75" s="48">
        <v>1</v>
      </c>
      <c r="E75" s="97"/>
      <c r="F75" s="97"/>
      <c r="G75" s="68">
        <f>$G$4</f>
        <v>315</v>
      </c>
      <c r="H75" s="49">
        <f>$G75*1/100</f>
        <v>3.15</v>
      </c>
      <c r="I75" s="50">
        <f>D75*(E75+F75+G75+H75)</f>
        <v>318.15</v>
      </c>
      <c r="J75" s="64"/>
      <c r="K75" s="56"/>
      <c r="L75" s="88">
        <f>-I75+J75</f>
        <v>-318.15</v>
      </c>
      <c r="M75" s="56"/>
      <c r="N75" s="55"/>
      <c r="O75" s="56"/>
      <c r="P75" s="54"/>
      <c r="Q75" s="54"/>
      <c r="R75" s="55"/>
      <c r="S75" s="55"/>
      <c r="T75" s="56"/>
      <c r="U75" s="56"/>
      <c r="V75" s="91"/>
      <c r="W75" s="121"/>
      <c r="X75" s="59"/>
      <c r="Y75" s="10"/>
      <c r="Z75" s="19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38" s="16" customFormat="1" ht="12.75">
      <c r="A76" s="105" t="s">
        <v>82</v>
      </c>
      <c r="B76" s="95"/>
      <c r="C76" s="115"/>
      <c r="D76" s="96"/>
      <c r="E76" s="97"/>
      <c r="F76" s="97"/>
      <c r="G76" s="98"/>
      <c r="H76" s="97"/>
      <c r="I76" s="99"/>
      <c r="J76" s="99"/>
      <c r="K76" s="100"/>
      <c r="L76" s="162"/>
      <c r="M76" s="100"/>
      <c r="N76" s="101"/>
      <c r="O76" s="56"/>
      <c r="P76" s="102"/>
      <c r="Q76" s="102"/>
      <c r="R76" s="101"/>
      <c r="S76" s="101"/>
      <c r="T76" s="100"/>
      <c r="U76" s="100"/>
      <c r="V76" s="103"/>
      <c r="W76" s="131"/>
      <c r="X76" s="104"/>
      <c r="Z76" s="19"/>
      <c r="AL76" s="10"/>
    </row>
    <row r="77" spans="1:26" s="16" customFormat="1" ht="12.75">
      <c r="A77" s="105" t="s">
        <v>83</v>
      </c>
      <c r="B77" s="95"/>
      <c r="C77" s="115"/>
      <c r="D77" s="96"/>
      <c r="E77" s="97"/>
      <c r="F77" s="97"/>
      <c r="G77" s="98"/>
      <c r="H77" s="97"/>
      <c r="I77" s="99"/>
      <c r="J77" s="99"/>
      <c r="K77" s="100"/>
      <c r="L77" s="162"/>
      <c r="M77" s="100"/>
      <c r="N77" s="101"/>
      <c r="O77" s="56"/>
      <c r="P77" s="102"/>
      <c r="Q77" s="102"/>
      <c r="R77" s="101"/>
      <c r="S77" s="101"/>
      <c r="T77" s="100"/>
      <c r="U77" s="100"/>
      <c r="V77" s="103"/>
      <c r="W77" s="131"/>
      <c r="X77" s="104"/>
      <c r="Z77" s="19"/>
    </row>
    <row r="78" spans="1:26" s="16" customFormat="1" ht="12.75">
      <c r="A78" s="105" t="s">
        <v>87</v>
      </c>
      <c r="B78" s="95"/>
      <c r="C78" s="115"/>
      <c r="D78" s="96"/>
      <c r="E78" s="97"/>
      <c r="F78" s="97"/>
      <c r="G78" s="98"/>
      <c r="H78" s="97"/>
      <c r="I78" s="99"/>
      <c r="J78" s="99"/>
      <c r="K78" s="100"/>
      <c r="L78" s="162"/>
      <c r="M78" s="100"/>
      <c r="N78" s="101"/>
      <c r="O78" s="56"/>
      <c r="P78" s="102"/>
      <c r="Q78" s="102"/>
      <c r="R78" s="101"/>
      <c r="S78" s="101"/>
      <c r="T78" s="100"/>
      <c r="U78" s="100"/>
      <c r="V78" s="103"/>
      <c r="W78" s="131"/>
      <c r="X78" s="104"/>
      <c r="Z78" s="19"/>
    </row>
    <row r="79" spans="1:51" ht="12.75">
      <c r="A79" s="164" t="s">
        <v>2</v>
      </c>
      <c r="B79" s="165"/>
      <c r="C79" s="165"/>
      <c r="D79" s="166"/>
      <c r="E79" s="166"/>
      <c r="F79" s="166"/>
      <c r="G79" s="167"/>
      <c r="H79" s="168"/>
      <c r="I79" s="169">
        <f>SUM(I6:I78)</f>
        <v>1390679.4238400003</v>
      </c>
      <c r="J79" s="169">
        <f>SUM(J6:J78)</f>
        <v>1253525</v>
      </c>
      <c r="K79" s="170"/>
      <c r="L79" s="171" t="e">
        <f>SUM(L6:L78)</f>
        <v>#VALUE!</v>
      </c>
      <c r="M79" s="170"/>
      <c r="N79" s="172"/>
      <c r="O79" s="170"/>
      <c r="P79" s="173"/>
      <c r="Q79" s="173"/>
      <c r="R79" s="172"/>
      <c r="S79" s="172"/>
      <c r="T79" s="170">
        <f>SUM(T6:T78)</f>
        <v>31985</v>
      </c>
      <c r="U79" s="170"/>
      <c r="V79" s="174">
        <f>SUM(V6:V78)</f>
        <v>-875056.0150000001</v>
      </c>
      <c r="W79" s="170"/>
      <c r="X79" s="175"/>
      <c r="Y79" s="10"/>
      <c r="Z79" s="19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27" ht="12.75">
      <c r="A80" s="9"/>
      <c r="Y80" s="10"/>
      <c r="Z80" s="19"/>
      <c r="AA80" s="16"/>
    </row>
    <row r="81" spans="2:27" s="2" customFormat="1" ht="12.75">
      <c r="B81" s="32"/>
      <c r="C81" s="32"/>
      <c r="D81" s="29"/>
      <c r="E81" s="29"/>
      <c r="F81" s="29"/>
      <c r="G81" s="29"/>
      <c r="H81" s="30"/>
      <c r="I81" s="6"/>
      <c r="J81" s="8"/>
      <c r="K81" s="8"/>
      <c r="L81" s="6"/>
      <c r="M81" s="18"/>
      <c r="N81" s="6"/>
      <c r="O81" s="24"/>
      <c r="P81" s="33"/>
      <c r="Q81" s="33"/>
      <c r="R81" s="14"/>
      <c r="S81" s="14"/>
      <c r="T81" s="24"/>
      <c r="U81" s="24"/>
      <c r="V81" s="6"/>
      <c r="W81" s="23"/>
      <c r="X81" s="1"/>
      <c r="Y81" s="19"/>
      <c r="Z81" s="27"/>
      <c r="AA81" s="34"/>
    </row>
    <row r="82" spans="25:27" ht="12.75">
      <c r="Y82" s="10"/>
      <c r="Z82" s="19"/>
      <c r="AA82" s="16"/>
    </row>
    <row r="83" spans="25:27" ht="12.75">
      <c r="Y83" s="10"/>
      <c r="Z83" s="19"/>
      <c r="AA83" s="16"/>
    </row>
    <row r="84" spans="25:26" ht="12.75">
      <c r="Y84" s="9"/>
      <c r="Z84" s="20"/>
    </row>
    <row r="85" spans="4:26" ht="12.75">
      <c r="D85" s="31"/>
      <c r="E85" s="31"/>
      <c r="F85" s="31"/>
      <c r="G85" s="31"/>
      <c r="Y85" s="9"/>
      <c r="Z85" s="20"/>
    </row>
    <row r="86" spans="2:26" s="2" customFormat="1" ht="12.75">
      <c r="B86" s="32"/>
      <c r="C86" s="32"/>
      <c r="D86" s="29"/>
      <c r="E86" s="29"/>
      <c r="F86" s="29"/>
      <c r="G86" s="29"/>
      <c r="H86" s="29"/>
      <c r="I86" s="6"/>
      <c r="J86" s="8"/>
      <c r="K86" s="7"/>
      <c r="L86" s="5"/>
      <c r="M86" s="18"/>
      <c r="N86" s="5"/>
      <c r="O86" s="24"/>
      <c r="P86" s="33"/>
      <c r="Q86" s="33"/>
      <c r="R86" s="14"/>
      <c r="S86" s="14"/>
      <c r="T86" s="24"/>
      <c r="U86" s="24"/>
      <c r="V86" s="5"/>
      <c r="W86" s="22"/>
      <c r="X86"/>
      <c r="Y86" s="9"/>
      <c r="Z86" s="28"/>
    </row>
    <row r="87" spans="25:26" ht="12.75">
      <c r="Y87" s="9"/>
      <c r="Z87" s="20"/>
    </row>
    <row r="88" spans="25:26" ht="12.75">
      <c r="Y88" s="9"/>
      <c r="Z88" s="20"/>
    </row>
    <row r="89" spans="25:26" ht="12.75">
      <c r="Y89" s="9"/>
      <c r="Z89" s="20"/>
    </row>
    <row r="90" spans="25:26" ht="12.75">
      <c r="Y90" s="9"/>
      <c r="Z90" s="20"/>
    </row>
    <row r="91" spans="1:51" ht="12.75">
      <c r="A91" s="83" t="s">
        <v>84</v>
      </c>
      <c r="B91" s="67" t="s">
        <v>86</v>
      </c>
      <c r="C91" s="61" t="s">
        <v>42</v>
      </c>
      <c r="D91" s="48">
        <v>1</v>
      </c>
      <c r="E91" s="48">
        <v>50</v>
      </c>
      <c r="F91" s="62"/>
      <c r="G91" s="98"/>
      <c r="H91" s="97"/>
      <c r="I91" s="50">
        <f>D91*(E91+F91+G91+H91)</f>
        <v>50</v>
      </c>
      <c r="J91" s="50">
        <v>50</v>
      </c>
      <c r="K91" s="107" t="s">
        <v>108</v>
      </c>
      <c r="L91" s="88">
        <f>-I91+J91</f>
        <v>0</v>
      </c>
      <c r="M91" s="93">
        <v>50</v>
      </c>
      <c r="N91" s="111" t="s">
        <v>135</v>
      </c>
      <c r="O91" s="112">
        <f>-J91+M91</f>
        <v>0</v>
      </c>
      <c r="P91" s="54" t="s">
        <v>32</v>
      </c>
      <c r="Q91" s="54"/>
      <c r="R91" s="108"/>
      <c r="S91" s="108"/>
      <c r="T91" s="45"/>
      <c r="U91" s="45"/>
      <c r="V91" s="91"/>
      <c r="W91" s="56"/>
      <c r="X91" s="59"/>
      <c r="Y91" s="10"/>
      <c r="Z91" s="19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ht="12.75">
      <c r="A92" s="83" t="s">
        <v>85</v>
      </c>
      <c r="B92" s="67" t="s">
        <v>86</v>
      </c>
      <c r="C92" s="61" t="s">
        <v>42</v>
      </c>
      <c r="D92" s="48">
        <v>1</v>
      </c>
      <c r="E92" s="48">
        <v>50</v>
      </c>
      <c r="F92" s="62"/>
      <c r="G92" s="98"/>
      <c r="H92" s="97"/>
      <c r="I92" s="50">
        <f>D92*(E92+F92+G92+H92)</f>
        <v>50</v>
      </c>
      <c r="J92" s="50">
        <v>50</v>
      </c>
      <c r="K92" s="107" t="s">
        <v>108</v>
      </c>
      <c r="L92" s="88">
        <f>-I92+J92</f>
        <v>0</v>
      </c>
      <c r="M92" s="93">
        <v>50</v>
      </c>
      <c r="N92" s="111" t="s">
        <v>134</v>
      </c>
      <c r="O92" s="112">
        <f>-J92+M92</f>
        <v>0</v>
      </c>
      <c r="P92" s="54" t="s">
        <v>32</v>
      </c>
      <c r="Q92" s="54"/>
      <c r="R92" s="108"/>
      <c r="S92" s="108"/>
      <c r="T92" s="45"/>
      <c r="U92" s="45"/>
      <c r="V92" s="91"/>
      <c r="W92" s="56"/>
      <c r="X92" s="59"/>
      <c r="Y92" s="10"/>
      <c r="Z92" s="19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25:26" ht="12.75">
      <c r="Y93" s="9"/>
      <c r="Z93" s="20"/>
    </row>
    <row r="94" spans="25:26" ht="12.75">
      <c r="Y94" s="9"/>
      <c r="Z94" s="20"/>
    </row>
    <row r="95" spans="25:26" ht="12.75">
      <c r="Y95" s="9"/>
      <c r="Z95" s="20"/>
    </row>
    <row r="96" spans="25:26" ht="12.75">
      <c r="Y96" s="9"/>
      <c r="Z96" s="20"/>
    </row>
    <row r="97" spans="25:26" ht="12.75">
      <c r="Y97" s="9"/>
      <c r="Z97" s="20"/>
    </row>
    <row r="98" spans="25:26" ht="12.75">
      <c r="Y98" s="9"/>
      <c r="Z98" s="20"/>
    </row>
    <row r="99" spans="25:26" ht="12.75">
      <c r="Y99" s="9"/>
      <c r="Z99" s="20"/>
    </row>
    <row r="100" spans="2:26" s="2" customFormat="1" ht="12.75">
      <c r="B100" s="32"/>
      <c r="C100" s="32"/>
      <c r="D100" s="29"/>
      <c r="E100" s="29"/>
      <c r="F100" s="29"/>
      <c r="G100" s="29"/>
      <c r="H100" s="29"/>
      <c r="I100" s="6"/>
      <c r="J100" s="8"/>
      <c r="K100" s="7"/>
      <c r="L100" s="5"/>
      <c r="M100" s="18"/>
      <c r="N100" s="5"/>
      <c r="O100" s="24"/>
      <c r="P100" s="33"/>
      <c r="Q100" s="33"/>
      <c r="R100" s="14"/>
      <c r="S100" s="14"/>
      <c r="T100" s="24"/>
      <c r="U100" s="24"/>
      <c r="V100" s="5"/>
      <c r="W100" s="22"/>
      <c r="X100"/>
      <c r="Y100" s="9"/>
      <c r="Z100" s="28"/>
    </row>
    <row r="101" spans="25:26" ht="12.75">
      <c r="Y101" s="9"/>
      <c r="Z101" s="20"/>
    </row>
    <row r="102" spans="25:26" ht="12.75">
      <c r="Y102" s="9"/>
      <c r="Z102" s="20"/>
    </row>
    <row r="103" spans="25:26" ht="12.75">
      <c r="Y103" s="9"/>
      <c r="Z103" s="20"/>
    </row>
    <row r="104" spans="25:26" ht="12.75">
      <c r="Y104" s="9"/>
      <c r="Z104" s="20"/>
    </row>
    <row r="105" spans="25:26" ht="12.75">
      <c r="Y105" s="9"/>
      <c r="Z105" s="20"/>
    </row>
    <row r="106" spans="25:26" ht="12.75">
      <c r="Y106" s="9"/>
      <c r="Z106" s="20"/>
    </row>
    <row r="107" spans="25:26" ht="12.75">
      <c r="Y107" s="9"/>
      <c r="Z107" s="20"/>
    </row>
    <row r="108" spans="25:26" ht="12.75">
      <c r="Y108" s="9"/>
      <c r="Z108" s="20"/>
    </row>
    <row r="109" spans="25:26" ht="12.75">
      <c r="Y109" s="9"/>
      <c r="Z109" s="20"/>
    </row>
    <row r="110" spans="25:26" ht="12.75">
      <c r="Y110" s="9"/>
      <c r="Z110" s="20"/>
    </row>
    <row r="111" spans="25:26" ht="12.75">
      <c r="Y111" s="9"/>
      <c r="Z111" s="20"/>
    </row>
    <row r="112" spans="25:26" ht="12.75">
      <c r="Y112" s="9"/>
      <c r="Z112" s="9"/>
    </row>
    <row r="113" spans="25:26" ht="12.75">
      <c r="Y113" s="9"/>
      <c r="Z113" s="9"/>
    </row>
    <row r="114" spans="25:26" ht="12.75">
      <c r="Y114" s="9"/>
      <c r="Z114" s="9"/>
    </row>
    <row r="115" spans="25:26" ht="12.75">
      <c r="Y115" s="9"/>
      <c r="Z115" s="9"/>
    </row>
    <row r="116" spans="25:26" ht="12.75">
      <c r="Y116" s="9"/>
      <c r="Z116" s="9"/>
    </row>
    <row r="117" spans="25:26" ht="12.75">
      <c r="Y117" s="9"/>
      <c r="Z117" s="9"/>
    </row>
    <row r="118" spans="25:26" ht="12.75">
      <c r="Y118" s="9"/>
      <c r="Z118" s="9"/>
    </row>
    <row r="119" spans="25:26" ht="12.75">
      <c r="Y119" s="9"/>
      <c r="Z119" s="9"/>
    </row>
    <row r="120" spans="25:26" ht="12.75">
      <c r="Y120" s="9"/>
      <c r="Z120" s="9"/>
    </row>
    <row r="121" spans="25:26" ht="12.75">
      <c r="Y121" s="9"/>
      <c r="Z121" s="9"/>
    </row>
    <row r="122" spans="25:26" ht="12.75">
      <c r="Y122" s="9"/>
      <c r="Z122" s="9"/>
    </row>
    <row r="123" spans="25:26" ht="12.75">
      <c r="Y123" s="9"/>
      <c r="Z123" s="9"/>
    </row>
    <row r="124" spans="25:26" ht="12.75">
      <c r="Y124" s="9"/>
      <c r="Z124" s="9"/>
    </row>
    <row r="125" spans="25:26" ht="12.75">
      <c r="Y125" s="9"/>
      <c r="Z125" s="9"/>
    </row>
    <row r="126" spans="25:26" ht="12.75">
      <c r="Y126" s="9"/>
      <c r="Z126" s="9"/>
    </row>
    <row r="127" spans="25:26" ht="12.75">
      <c r="Y127" s="9"/>
      <c r="Z127" s="9"/>
    </row>
    <row r="128" spans="25:26" ht="12.75">
      <c r="Y128" s="9"/>
      <c r="Z128" s="9"/>
    </row>
    <row r="129" spans="25:26" ht="12.75">
      <c r="Y129" s="9"/>
      <c r="Z129" s="9"/>
    </row>
    <row r="130" spans="25:26" ht="12.75">
      <c r="Y130" s="9"/>
      <c r="Z130" s="9"/>
    </row>
    <row r="131" spans="25:26" ht="12.75">
      <c r="Y131" s="9"/>
      <c r="Z131" s="9"/>
    </row>
    <row r="132" spans="25:26" ht="12.75">
      <c r="Y132" s="9"/>
      <c r="Z132" s="9"/>
    </row>
    <row r="133" spans="25:26" ht="12.75">
      <c r="Y133" s="9"/>
      <c r="Z133" s="9"/>
    </row>
    <row r="134" spans="25:26" ht="12.75">
      <c r="Y134" s="9"/>
      <c r="Z134" s="9"/>
    </row>
    <row r="135" spans="25:26" ht="12.75">
      <c r="Y135" s="9"/>
      <c r="Z135" s="9"/>
    </row>
    <row r="136" spans="25:26" ht="12.75">
      <c r="Y136" s="9"/>
      <c r="Z136" s="9"/>
    </row>
    <row r="137" spans="25:26" ht="12.75">
      <c r="Y137" s="9"/>
      <c r="Z137" s="9"/>
    </row>
    <row r="138" spans="25:26" ht="12.75">
      <c r="Y138" s="9"/>
      <c r="Z138" s="9"/>
    </row>
    <row r="139" spans="25:26" ht="12.75">
      <c r="Y139" s="9"/>
      <c r="Z139" s="9"/>
    </row>
    <row r="140" spans="25:26" ht="12.75">
      <c r="Y140" s="9"/>
      <c r="Z140" s="9"/>
    </row>
    <row r="141" spans="25:26" ht="12.75">
      <c r="Y141" s="9"/>
      <c r="Z141" s="9"/>
    </row>
    <row r="142" spans="25:26" ht="12.75">
      <c r="Y142" s="9"/>
      <c r="Z142" s="9"/>
    </row>
    <row r="143" spans="25:26" ht="12.75">
      <c r="Y143" s="9"/>
      <c r="Z143" s="9"/>
    </row>
    <row r="144" spans="25:26" ht="12.75">
      <c r="Y144" s="9"/>
      <c r="Z144" s="9"/>
    </row>
    <row r="145" spans="25:26" ht="12.75">
      <c r="Y145" s="9"/>
      <c r="Z145" s="9"/>
    </row>
    <row r="146" spans="25:26" ht="12.75">
      <c r="Y146" s="9"/>
      <c r="Z146" s="9"/>
    </row>
    <row r="147" spans="25:26" ht="12.75">
      <c r="Y147" s="9"/>
      <c r="Z147" s="9"/>
    </row>
    <row r="148" spans="25:26" ht="12.75">
      <c r="Y148" s="9"/>
      <c r="Z148" s="9"/>
    </row>
    <row r="149" spans="25:26" ht="12.75">
      <c r="Y149" s="9"/>
      <c r="Z149" s="9"/>
    </row>
    <row r="150" spans="25:26" ht="12.75">
      <c r="Y150" s="9"/>
      <c r="Z150" s="9"/>
    </row>
    <row r="151" spans="25:26" ht="12.75">
      <c r="Y151" s="9"/>
      <c r="Z151" s="9"/>
    </row>
    <row r="152" spans="25:26" ht="12.75">
      <c r="Y152" s="9"/>
      <c r="Z152" s="9"/>
    </row>
    <row r="153" spans="25:26" ht="12.75">
      <c r="Y153" s="9"/>
      <c r="Z153" s="9"/>
    </row>
    <row r="154" spans="25:26" ht="12.75">
      <c r="Y154" s="9"/>
      <c r="Z154" s="9"/>
    </row>
    <row r="155" spans="25:26" ht="12.75">
      <c r="Y155" s="9"/>
      <c r="Z155" s="9"/>
    </row>
    <row r="156" spans="25:26" ht="12.75">
      <c r="Y156" s="9"/>
      <c r="Z156" s="9"/>
    </row>
    <row r="157" spans="25:26" ht="12.75">
      <c r="Y157" s="9"/>
      <c r="Z157" s="9"/>
    </row>
    <row r="158" spans="25:26" ht="12.75">
      <c r="Y158" s="9"/>
      <c r="Z158" s="9"/>
    </row>
    <row r="159" spans="25:26" ht="12.75">
      <c r="Y159" s="9"/>
      <c r="Z159" s="9"/>
    </row>
    <row r="160" spans="25:26" ht="12.75">
      <c r="Y160" s="9"/>
      <c r="Z160" s="9"/>
    </row>
    <row r="161" spans="25:26" ht="12.75">
      <c r="Y161" s="9"/>
      <c r="Z161" s="9"/>
    </row>
    <row r="162" spans="25:26" ht="12.75">
      <c r="Y162" s="9"/>
      <c r="Z162" s="9"/>
    </row>
    <row r="163" spans="25:26" ht="12.75">
      <c r="Y163" s="9"/>
      <c r="Z163" s="9"/>
    </row>
    <row r="164" spans="25:26" ht="12.75">
      <c r="Y164" s="9"/>
      <c r="Z164" s="9"/>
    </row>
    <row r="165" spans="25:26" ht="12.75">
      <c r="Y165" s="9"/>
      <c r="Z165" s="9"/>
    </row>
    <row r="166" spans="25:26" ht="12.75">
      <c r="Y166" s="9"/>
      <c r="Z166" s="9"/>
    </row>
    <row r="167" spans="25:26" ht="12.75">
      <c r="Y167" s="9"/>
      <c r="Z167" s="9"/>
    </row>
    <row r="168" spans="25:26" ht="12.75">
      <c r="Y168" s="9"/>
      <c r="Z168" s="9"/>
    </row>
    <row r="169" spans="25:26" ht="12.75">
      <c r="Y169" s="9"/>
      <c r="Z169" s="9"/>
    </row>
    <row r="170" spans="25:26" ht="12.75">
      <c r="Y170" s="9"/>
      <c r="Z170" s="9"/>
    </row>
    <row r="171" spans="25:26" ht="12.75">
      <c r="Y171" s="9"/>
      <c r="Z171" s="9"/>
    </row>
    <row r="172" spans="25:26" ht="12.75">
      <c r="Y172" s="9"/>
      <c r="Z172" s="9"/>
    </row>
    <row r="173" spans="25:26" ht="12.75">
      <c r="Y173" s="9"/>
      <c r="Z173" s="9"/>
    </row>
    <row r="174" spans="25:26" ht="12.75">
      <c r="Y174" s="9"/>
      <c r="Z174" s="9"/>
    </row>
    <row r="175" spans="25:26" ht="12.75">
      <c r="Y175" s="9"/>
      <c r="Z175" s="9"/>
    </row>
    <row r="176" spans="25:26" ht="12.75">
      <c r="Y176" s="9"/>
      <c r="Z176" s="9"/>
    </row>
    <row r="177" spans="25:26" ht="12.75">
      <c r="Y177" s="9"/>
      <c r="Z177" s="9"/>
    </row>
    <row r="178" spans="25:26" ht="12.75">
      <c r="Y178" s="9"/>
      <c r="Z178" s="9"/>
    </row>
    <row r="179" spans="25:26" ht="12.75">
      <c r="Y179" s="9"/>
      <c r="Z179" s="9"/>
    </row>
    <row r="180" spans="25:26" ht="12.75">
      <c r="Y180" s="9"/>
      <c r="Z180" s="9"/>
    </row>
    <row r="181" spans="25:26" ht="12.75">
      <c r="Y181" s="9"/>
      <c r="Z181" s="9"/>
    </row>
    <row r="182" spans="25:26" ht="12.75">
      <c r="Y182" s="9"/>
      <c r="Z182" s="9"/>
    </row>
    <row r="183" spans="25:26" ht="12.75">
      <c r="Y183" s="9"/>
      <c r="Z183" s="9"/>
    </row>
    <row r="184" spans="25:26" ht="12.75">
      <c r="Y184" s="9"/>
      <c r="Z184" s="9"/>
    </row>
    <row r="185" spans="25:26" ht="12.75">
      <c r="Y185" s="9"/>
      <c r="Z185" s="9"/>
    </row>
    <row r="186" spans="25:26" ht="12.75">
      <c r="Y186" s="9"/>
      <c r="Z186" s="9"/>
    </row>
    <row r="187" spans="25:26" ht="12.75">
      <c r="Y187" s="9"/>
      <c r="Z187" s="9"/>
    </row>
    <row r="188" spans="25:26" ht="12.75">
      <c r="Y188" s="9"/>
      <c r="Z188" s="9"/>
    </row>
    <row r="189" spans="25:26" ht="12.75">
      <c r="Y189" s="9"/>
      <c r="Z189" s="9"/>
    </row>
    <row r="190" spans="25:26" ht="12.75">
      <c r="Y190" s="9"/>
      <c r="Z190" s="9"/>
    </row>
    <row r="191" spans="25:26" ht="12.75">
      <c r="Y191" s="9"/>
      <c r="Z191" s="9"/>
    </row>
    <row r="192" spans="25:26" ht="12.75">
      <c r="Y192" s="9"/>
      <c r="Z192" s="9"/>
    </row>
    <row r="193" spans="25:26" ht="12.75">
      <c r="Y193" s="9"/>
      <c r="Z193" s="9"/>
    </row>
    <row r="194" spans="25:26" ht="12.75">
      <c r="Y194" s="9"/>
      <c r="Z194" s="9"/>
    </row>
    <row r="195" spans="25:26" ht="12.75">
      <c r="Y195" s="9"/>
      <c r="Z195" s="9"/>
    </row>
    <row r="196" spans="25:26" ht="12.75">
      <c r="Y196" s="9"/>
      <c r="Z196" s="9"/>
    </row>
    <row r="197" spans="25:26" ht="12.75">
      <c r="Y197" s="9"/>
      <c r="Z197" s="9"/>
    </row>
    <row r="198" spans="25:26" ht="12.75">
      <c r="Y198" s="9"/>
      <c r="Z198" s="9"/>
    </row>
    <row r="199" spans="25:26" ht="12.75">
      <c r="Y199" s="9"/>
      <c r="Z199" s="9"/>
    </row>
    <row r="200" spans="25:26" ht="12.75">
      <c r="Y200" s="9"/>
      <c r="Z200" s="9"/>
    </row>
    <row r="201" spans="25:26" ht="12.75">
      <c r="Y201" s="9"/>
      <c r="Z201" s="9"/>
    </row>
    <row r="202" spans="25:26" ht="12.75">
      <c r="Y202" s="9"/>
      <c r="Z202" s="9"/>
    </row>
    <row r="203" spans="25:26" ht="12.75">
      <c r="Y203" s="9"/>
      <c r="Z203" s="9"/>
    </row>
    <row r="204" spans="25:26" ht="12.75">
      <c r="Y204" s="9"/>
      <c r="Z204" s="9"/>
    </row>
    <row r="205" spans="25:26" ht="12.75">
      <c r="Y205" s="9"/>
      <c r="Z205" s="9"/>
    </row>
    <row r="206" spans="25:26" ht="12.75">
      <c r="Y206" s="9"/>
      <c r="Z206" s="9"/>
    </row>
    <row r="207" spans="25:26" ht="12.75">
      <c r="Y207" s="9"/>
      <c r="Z207" s="9"/>
    </row>
    <row r="208" spans="25:26" ht="12.75">
      <c r="Y208" s="9"/>
      <c r="Z208" s="9"/>
    </row>
    <row r="209" spans="25:26" ht="12.75">
      <c r="Y209" s="9"/>
      <c r="Z209" s="9"/>
    </row>
    <row r="210" spans="25:26" ht="12.75">
      <c r="Y210" s="9"/>
      <c r="Z210" s="9"/>
    </row>
    <row r="211" spans="25:26" ht="12.75">
      <c r="Y211" s="9"/>
      <c r="Z211" s="9"/>
    </row>
    <row r="212" spans="25:26" ht="12.75">
      <c r="Y212" s="9"/>
      <c r="Z212" s="9"/>
    </row>
    <row r="213" spans="25:26" ht="12.75">
      <c r="Y213" s="9"/>
      <c r="Z213" s="9"/>
    </row>
    <row r="214" spans="25:26" ht="12.75">
      <c r="Y214" s="9"/>
      <c r="Z214" s="9"/>
    </row>
    <row r="215" spans="25:26" ht="12.75">
      <c r="Y215" s="9"/>
      <c r="Z215" s="9"/>
    </row>
    <row r="216" spans="25:26" ht="12.75">
      <c r="Y216" s="9"/>
      <c r="Z216" s="9"/>
    </row>
    <row r="217" spans="25:26" ht="12.75">
      <c r="Y217" s="9"/>
      <c r="Z217" s="9"/>
    </row>
    <row r="218" spans="25:26" ht="12.75">
      <c r="Y218" s="9"/>
      <c r="Z218" s="9"/>
    </row>
    <row r="219" spans="25:26" ht="12.75">
      <c r="Y219" s="9"/>
      <c r="Z219" s="9"/>
    </row>
    <row r="220" spans="25:26" ht="12.75">
      <c r="Y220" s="9"/>
      <c r="Z220" s="9"/>
    </row>
    <row r="221" spans="25:26" ht="12.75">
      <c r="Y221" s="9"/>
      <c r="Z221" s="9"/>
    </row>
    <row r="222" spans="25:26" ht="12.75">
      <c r="Y222" s="9"/>
      <c r="Z222" s="9"/>
    </row>
    <row r="223" spans="25:26" ht="12.75">
      <c r="Y223" s="9"/>
      <c r="Z223" s="9"/>
    </row>
    <row r="224" spans="25:26" ht="12.75">
      <c r="Y224" s="9"/>
      <c r="Z224" s="9"/>
    </row>
    <row r="225" spans="25:26" ht="12.75">
      <c r="Y225" s="9"/>
      <c r="Z225" s="9"/>
    </row>
    <row r="226" spans="25:26" ht="12.75">
      <c r="Y226" s="9"/>
      <c r="Z226" s="9"/>
    </row>
    <row r="227" spans="25:26" ht="12.75">
      <c r="Y227" s="9"/>
      <c r="Z227" s="9"/>
    </row>
    <row r="228" spans="25:26" ht="12.75">
      <c r="Y228" s="9"/>
      <c r="Z228" s="9"/>
    </row>
    <row r="229" spans="25:26" ht="12.75">
      <c r="Y229" s="9"/>
      <c r="Z229" s="9"/>
    </row>
    <row r="230" spans="25:26" ht="12.75">
      <c r="Y230" s="9"/>
      <c r="Z230" s="9"/>
    </row>
    <row r="231" spans="25:26" ht="12.75">
      <c r="Y231" s="9"/>
      <c r="Z231" s="9"/>
    </row>
    <row r="232" spans="25:26" ht="12.75">
      <c r="Y232" s="9"/>
      <c r="Z232" s="9"/>
    </row>
    <row r="233" spans="25:26" ht="12.75">
      <c r="Y233" s="9"/>
      <c r="Z233" s="9"/>
    </row>
    <row r="234" spans="25:26" ht="12.75">
      <c r="Y234" s="9"/>
      <c r="Z234" s="9"/>
    </row>
    <row r="235" spans="25:26" ht="12.75">
      <c r="Y235" s="9"/>
      <c r="Z235" s="9"/>
    </row>
    <row r="236" spans="25:26" ht="12.75">
      <c r="Y236" s="9"/>
      <c r="Z236" s="9"/>
    </row>
    <row r="237" spans="25:26" ht="12.75">
      <c r="Y237" s="9"/>
      <c r="Z237" s="9"/>
    </row>
    <row r="238" spans="25:26" ht="12.75">
      <c r="Y238" s="9"/>
      <c r="Z238" s="9"/>
    </row>
    <row r="239" spans="25:26" ht="12.75">
      <c r="Y239" s="9"/>
      <c r="Z239" s="9"/>
    </row>
    <row r="240" spans="25:26" ht="12.75">
      <c r="Y240" s="9"/>
      <c r="Z240" s="9"/>
    </row>
    <row r="241" spans="25:26" ht="12.75">
      <c r="Y241" s="9"/>
      <c r="Z241" s="9"/>
    </row>
    <row r="242" spans="25:26" ht="12.75">
      <c r="Y242" s="9"/>
      <c r="Z242" s="9"/>
    </row>
    <row r="243" spans="25:26" ht="12.75">
      <c r="Y243" s="9"/>
      <c r="Z243" s="9"/>
    </row>
    <row r="244" spans="25:26" ht="12.75">
      <c r="Y244" s="9"/>
      <c r="Z244" s="9"/>
    </row>
    <row r="245" spans="25:26" ht="12.75">
      <c r="Y245" s="9"/>
      <c r="Z245" s="9"/>
    </row>
    <row r="246" spans="25:26" ht="12.75">
      <c r="Y246" s="9"/>
      <c r="Z246" s="9"/>
    </row>
    <row r="247" spans="25:26" ht="12.75">
      <c r="Y247" s="9"/>
      <c r="Z247" s="9"/>
    </row>
    <row r="248" spans="25:26" ht="12.75">
      <c r="Y248" s="9"/>
      <c r="Z248" s="9"/>
    </row>
    <row r="249" spans="25:26" ht="12.75">
      <c r="Y249" s="9"/>
      <c r="Z249" s="9"/>
    </row>
    <row r="250" spans="25:26" ht="12.75">
      <c r="Y250" s="9"/>
      <c r="Z250" s="9"/>
    </row>
    <row r="251" spans="25:26" ht="12.75">
      <c r="Y251" s="9"/>
      <c r="Z251" s="9"/>
    </row>
    <row r="252" spans="25:26" ht="12.75">
      <c r="Y252" s="9"/>
      <c r="Z252" s="9"/>
    </row>
    <row r="253" spans="25:26" ht="12.75">
      <c r="Y253" s="9"/>
      <c r="Z253" s="9"/>
    </row>
    <row r="254" spans="25:26" ht="12.75">
      <c r="Y254" s="9"/>
      <c r="Z254" s="9"/>
    </row>
    <row r="255" spans="25:26" ht="12.75">
      <c r="Y255" s="9"/>
      <c r="Z255" s="9"/>
    </row>
    <row r="256" spans="25:26" ht="12.75">
      <c r="Y256" s="9"/>
      <c r="Z256" s="9"/>
    </row>
    <row r="257" spans="25:26" ht="12.75">
      <c r="Y257" s="9"/>
      <c r="Z257" s="9"/>
    </row>
    <row r="258" spans="25:26" ht="12.75">
      <c r="Y258" s="9"/>
      <c r="Z258" s="9"/>
    </row>
    <row r="259" spans="25:26" ht="12.75">
      <c r="Y259" s="9"/>
      <c r="Z259" s="9"/>
    </row>
    <row r="260" spans="25:26" ht="12.75">
      <c r="Y260" s="9"/>
      <c r="Z260" s="9"/>
    </row>
    <row r="261" spans="25:26" ht="12.75">
      <c r="Y261" s="9"/>
      <c r="Z261" s="9"/>
    </row>
    <row r="262" spans="25:26" ht="12.75">
      <c r="Y262" s="9"/>
      <c r="Z262" s="9"/>
    </row>
    <row r="263" spans="25:26" ht="12.75">
      <c r="Y263" s="9"/>
      <c r="Z263" s="9"/>
    </row>
    <row r="264" spans="25:26" ht="12.75">
      <c r="Y264" s="9"/>
      <c r="Z264" s="9"/>
    </row>
    <row r="265" spans="25:26" ht="12.75">
      <c r="Y265" s="9"/>
      <c r="Z265" s="9"/>
    </row>
    <row r="266" spans="25:26" ht="12.75">
      <c r="Y266" s="9"/>
      <c r="Z266" s="9"/>
    </row>
    <row r="267" spans="25:26" ht="12.75">
      <c r="Y267" s="9"/>
      <c r="Z267" s="9"/>
    </row>
    <row r="268" spans="25:26" ht="12.75">
      <c r="Y268" s="9"/>
      <c r="Z268" s="9"/>
    </row>
    <row r="269" spans="25:26" ht="12.75">
      <c r="Y269" s="9"/>
      <c r="Z269" s="9"/>
    </row>
    <row r="270" spans="25:26" ht="12.75">
      <c r="Y270" s="9"/>
      <c r="Z270" s="9"/>
    </row>
    <row r="271" spans="25:26" ht="12.75">
      <c r="Y271" s="9"/>
      <c r="Z271" s="9"/>
    </row>
    <row r="272" spans="25:26" ht="12.75">
      <c r="Y272" s="9"/>
      <c r="Z272" s="9"/>
    </row>
    <row r="273" spans="25:26" ht="12.75">
      <c r="Y273" s="9"/>
      <c r="Z273" s="9"/>
    </row>
    <row r="274" spans="25:26" ht="12.75">
      <c r="Y274" s="9"/>
      <c r="Z274" s="9"/>
    </row>
    <row r="275" spans="25:26" ht="12.75">
      <c r="Y275" s="9"/>
      <c r="Z275" s="9"/>
    </row>
    <row r="276" spans="25:26" ht="12.75">
      <c r="Y276" s="9"/>
      <c r="Z276" s="9"/>
    </row>
    <row r="277" spans="25:26" ht="12.75">
      <c r="Y277" s="9"/>
      <c r="Z277" s="9"/>
    </row>
    <row r="278" spans="25:26" ht="12.75">
      <c r="Y278" s="9"/>
      <c r="Z278" s="9"/>
    </row>
    <row r="279" spans="25:26" ht="12.75">
      <c r="Y279" s="9"/>
      <c r="Z279" s="9"/>
    </row>
    <row r="280" spans="25:26" ht="12.75">
      <c r="Y280" s="9"/>
      <c r="Z280" s="9"/>
    </row>
    <row r="281" spans="25:26" ht="12.75">
      <c r="Y281" s="9"/>
      <c r="Z281" s="9"/>
    </row>
    <row r="282" spans="25:26" ht="12.75">
      <c r="Y282" s="9"/>
      <c r="Z282" s="9"/>
    </row>
    <row r="283" spans="25:26" ht="12.75">
      <c r="Y283" s="9"/>
      <c r="Z283" s="9"/>
    </row>
    <row r="284" spans="25:26" ht="12.75">
      <c r="Y284" s="9"/>
      <c r="Z284" s="9"/>
    </row>
    <row r="285" spans="25:26" ht="12.75">
      <c r="Y285" s="9"/>
      <c r="Z285" s="9"/>
    </row>
    <row r="286" spans="25:26" ht="12.75">
      <c r="Y286" s="9"/>
      <c r="Z286" s="9"/>
    </row>
    <row r="287" spans="25:26" ht="12.75">
      <c r="Y287" s="9"/>
      <c r="Z287" s="9"/>
    </row>
    <row r="288" spans="25:26" ht="12.75">
      <c r="Y288" s="9"/>
      <c r="Z288" s="9"/>
    </row>
    <row r="289" spans="25:26" ht="12.75">
      <c r="Y289" s="9"/>
      <c r="Z289" s="9"/>
    </row>
    <row r="290" spans="25:26" ht="12.75">
      <c r="Y290" s="9"/>
      <c r="Z290" s="9"/>
    </row>
    <row r="291" spans="25:26" ht="12.75">
      <c r="Y291" s="9"/>
      <c r="Z291" s="9"/>
    </row>
    <row r="292" spans="25:26" ht="12.75">
      <c r="Y292" s="9"/>
      <c r="Z292" s="9"/>
    </row>
    <row r="293" spans="25:26" ht="12.75">
      <c r="Y293" s="9"/>
      <c r="Z293" s="9"/>
    </row>
    <row r="294" spans="25:26" ht="12.75">
      <c r="Y294" s="9"/>
      <c r="Z294" s="9"/>
    </row>
    <row r="295" spans="25:26" ht="12.75">
      <c r="Y295" s="9"/>
      <c r="Z295" s="9"/>
    </row>
    <row r="296" spans="25:26" ht="12.75">
      <c r="Y296" s="9"/>
      <c r="Z296" s="9"/>
    </row>
    <row r="297" spans="25:26" ht="12.75">
      <c r="Y297" s="9"/>
      <c r="Z297" s="9"/>
    </row>
    <row r="298" spans="25:26" ht="12.75">
      <c r="Y298" s="9"/>
      <c r="Z298" s="9"/>
    </row>
    <row r="299" spans="25:26" ht="12.75">
      <c r="Y299" s="9"/>
      <c r="Z299" s="9"/>
    </row>
    <row r="300" spans="25:26" ht="12.75">
      <c r="Y300" s="9"/>
      <c r="Z300" s="9"/>
    </row>
    <row r="301" spans="25:26" ht="12.75">
      <c r="Y301" s="9"/>
      <c r="Z301" s="9"/>
    </row>
    <row r="302" spans="25:26" ht="12.75">
      <c r="Y302" s="9"/>
      <c r="Z302" s="9"/>
    </row>
    <row r="303" spans="25:26" ht="12.75">
      <c r="Y303" s="9"/>
      <c r="Z303" s="9"/>
    </row>
    <row r="304" spans="25:26" ht="12.75">
      <c r="Y304" s="9"/>
      <c r="Z304" s="9"/>
    </row>
    <row r="305" spans="25:26" ht="12.75">
      <c r="Y305" s="9"/>
      <c r="Z305" s="9"/>
    </row>
    <row r="306" spans="25:26" ht="12.75">
      <c r="Y306" s="9"/>
      <c r="Z306" s="9"/>
    </row>
    <row r="307" spans="25:26" ht="12.75">
      <c r="Y307" s="9"/>
      <c r="Z307" s="9"/>
    </row>
    <row r="308" spans="25:26" ht="12.75">
      <c r="Y308" s="9"/>
      <c r="Z308" s="9"/>
    </row>
    <row r="309" spans="25:26" ht="12.75">
      <c r="Y309" s="9"/>
      <c r="Z309" s="9"/>
    </row>
    <row r="310" spans="25:26" ht="12.75">
      <c r="Y310" s="9"/>
      <c r="Z310" s="9"/>
    </row>
    <row r="311" spans="25:26" ht="12.75">
      <c r="Y311" s="9"/>
      <c r="Z311" s="9"/>
    </row>
    <row r="312" spans="25:26" ht="12.75">
      <c r="Y312" s="9"/>
      <c r="Z312" s="9"/>
    </row>
    <row r="313" spans="25:26" ht="12.75">
      <c r="Y313" s="9"/>
      <c r="Z313" s="9"/>
    </row>
    <row r="314" spans="25:26" ht="12.75">
      <c r="Y314" s="9"/>
      <c r="Z314" s="9"/>
    </row>
    <row r="315" spans="25:26" ht="12.75">
      <c r="Y315" s="9"/>
      <c r="Z315" s="9"/>
    </row>
    <row r="316" spans="25:26" ht="12.75">
      <c r="Y316" s="9"/>
      <c r="Z316" s="9"/>
    </row>
    <row r="317" spans="25:26" ht="12.75">
      <c r="Y317" s="9"/>
      <c r="Z317" s="9"/>
    </row>
    <row r="318" spans="25:26" ht="12.75">
      <c r="Y318" s="9"/>
      <c r="Z318" s="9"/>
    </row>
    <row r="319" spans="25:26" ht="12.75">
      <c r="Y319" s="9"/>
      <c r="Z319" s="9"/>
    </row>
    <row r="320" spans="25:26" ht="12.75">
      <c r="Y320" s="9"/>
      <c r="Z320" s="9"/>
    </row>
    <row r="321" spans="25:26" ht="12.75">
      <c r="Y321" s="9"/>
      <c r="Z321" s="9"/>
    </row>
    <row r="322" spans="25:26" ht="12.75">
      <c r="Y322" s="9"/>
      <c r="Z322" s="9"/>
    </row>
    <row r="323" spans="25:26" ht="12.75">
      <c r="Y323" s="9"/>
      <c r="Z323" s="9"/>
    </row>
    <row r="324" spans="25:26" ht="12.75">
      <c r="Y324" s="9"/>
      <c r="Z324" s="9"/>
    </row>
    <row r="325" spans="25:26" ht="12.75">
      <c r="Y325" s="9"/>
      <c r="Z325" s="9"/>
    </row>
    <row r="326" spans="25:26" ht="12.75">
      <c r="Y326" s="9"/>
      <c r="Z326" s="9"/>
    </row>
    <row r="327" spans="25:26" ht="12.75">
      <c r="Y327" s="9"/>
      <c r="Z327" s="9"/>
    </row>
    <row r="328" spans="25:26" ht="12.75">
      <c r="Y328" s="9"/>
      <c r="Z328" s="9"/>
    </row>
    <row r="329" spans="25:26" ht="12.75">
      <c r="Y329" s="9"/>
      <c r="Z329" s="9"/>
    </row>
    <row r="330" spans="25:26" ht="12.75">
      <c r="Y330" s="9"/>
      <c r="Z330" s="9"/>
    </row>
    <row r="331" spans="25:26" ht="12.75">
      <c r="Y331" s="9"/>
      <c r="Z331" s="9"/>
    </row>
    <row r="332" spans="25:26" ht="12.75">
      <c r="Y332" s="9"/>
      <c r="Z332" s="9"/>
    </row>
    <row r="333" spans="25:26" ht="12.75">
      <c r="Y333" s="9"/>
      <c r="Z333" s="9"/>
    </row>
    <row r="334" spans="25:26" ht="12.75">
      <c r="Y334" s="9"/>
      <c r="Z334" s="9"/>
    </row>
    <row r="335" spans="25:26" ht="12.75">
      <c r="Y335" s="9"/>
      <c r="Z335" s="9"/>
    </row>
    <row r="336" spans="25:26" ht="12.75">
      <c r="Y336" s="9"/>
      <c r="Z336" s="9"/>
    </row>
    <row r="337" spans="25:26" ht="12.75">
      <c r="Y337" s="9"/>
      <c r="Z337" s="9"/>
    </row>
    <row r="338" spans="25:26" ht="12.75">
      <c r="Y338" s="9"/>
      <c r="Z338" s="9"/>
    </row>
    <row r="339" spans="25:26" ht="12.75">
      <c r="Y339" s="9"/>
      <c r="Z339" s="9"/>
    </row>
    <row r="340" spans="25:26" ht="12.75">
      <c r="Y340" s="9"/>
      <c r="Z340" s="9"/>
    </row>
    <row r="341" spans="25:26" ht="12.75">
      <c r="Y341" s="9"/>
      <c r="Z341" s="9"/>
    </row>
    <row r="342" spans="25:26" ht="12.75">
      <c r="Y342" s="9"/>
      <c r="Z342" s="9"/>
    </row>
    <row r="343" spans="25:26" ht="12.75">
      <c r="Y343" s="9"/>
      <c r="Z343" s="9"/>
    </row>
    <row r="344" spans="25:26" ht="12.75">
      <c r="Y344" s="9"/>
      <c r="Z344" s="9"/>
    </row>
    <row r="345" spans="25:26" ht="12.75">
      <c r="Y345" s="9"/>
      <c r="Z345" s="9"/>
    </row>
    <row r="346" spans="25:26" ht="12.75">
      <c r="Y346" s="9"/>
      <c r="Z346" s="9"/>
    </row>
    <row r="347" spans="25:26" ht="12.75">
      <c r="Y347" s="9"/>
      <c r="Z347" s="9"/>
    </row>
    <row r="348" spans="25:26" ht="12.75">
      <c r="Y348" s="9"/>
      <c r="Z348" s="9"/>
    </row>
    <row r="349" spans="25:26" ht="12.75">
      <c r="Y349" s="9"/>
      <c r="Z349" s="9"/>
    </row>
    <row r="350" spans="25:26" ht="12.75">
      <c r="Y350" s="9"/>
      <c r="Z350" s="9"/>
    </row>
    <row r="351" spans="25:26" ht="12.75">
      <c r="Y351" s="9"/>
      <c r="Z351" s="9"/>
    </row>
    <row r="352" spans="25:26" ht="12.75">
      <c r="Y352" s="9"/>
      <c r="Z352" s="9"/>
    </row>
    <row r="353" spans="25:26" ht="12.75">
      <c r="Y353" s="9"/>
      <c r="Z353" s="9"/>
    </row>
    <row r="354" spans="25:26" ht="12.75">
      <c r="Y354" s="9"/>
      <c r="Z354" s="9"/>
    </row>
    <row r="355" spans="25:26" ht="12.75">
      <c r="Y355" s="9"/>
      <c r="Z355" s="9"/>
    </row>
    <row r="356" spans="25:26" ht="12.75">
      <c r="Y356" s="9"/>
      <c r="Z356" s="9"/>
    </row>
    <row r="357" spans="25:26" ht="12.75">
      <c r="Y357" s="9"/>
      <c r="Z357" s="9"/>
    </row>
    <row r="358" spans="25:26" ht="12.75">
      <c r="Y358" s="9"/>
      <c r="Z358" s="9"/>
    </row>
    <row r="359" spans="25:26" ht="12.75">
      <c r="Y359" s="9"/>
      <c r="Z359" s="9"/>
    </row>
    <row r="360" spans="25:26" ht="12.75">
      <c r="Y360" s="9"/>
      <c r="Z360" s="9"/>
    </row>
    <row r="361" spans="25:26" ht="12.75">
      <c r="Y361" s="9"/>
      <c r="Z361" s="9"/>
    </row>
    <row r="362" spans="25:26" ht="12.75">
      <c r="Y362" s="9"/>
      <c r="Z362" s="9"/>
    </row>
    <row r="363" spans="25:26" ht="12.75">
      <c r="Y363" s="9"/>
      <c r="Z363" s="9"/>
    </row>
    <row r="364" spans="25:26" ht="12.75">
      <c r="Y364" s="9"/>
      <c r="Z364" s="9"/>
    </row>
    <row r="365" spans="25:26" ht="12.75">
      <c r="Y365" s="9"/>
      <c r="Z365" s="9"/>
    </row>
    <row r="366" spans="25:26" ht="12.75">
      <c r="Y366" s="9"/>
      <c r="Z366" s="9"/>
    </row>
    <row r="367" spans="25:26" ht="12.75">
      <c r="Y367" s="9"/>
      <c r="Z367" s="9"/>
    </row>
    <row r="368" spans="25:26" ht="12.75">
      <c r="Y368" s="9"/>
      <c r="Z368" s="9"/>
    </row>
    <row r="369" spans="25:26" ht="12.75">
      <c r="Y369" s="9"/>
      <c r="Z369" s="9"/>
    </row>
    <row r="370" spans="25:26" ht="12.75">
      <c r="Y370" s="9"/>
      <c r="Z370" s="9"/>
    </row>
    <row r="371" spans="25:26" ht="12.75">
      <c r="Y371" s="9"/>
      <c r="Z371" s="9"/>
    </row>
    <row r="372" spans="25:26" ht="12.75">
      <c r="Y372" s="9"/>
      <c r="Z372" s="9"/>
    </row>
    <row r="373" spans="25:26" ht="12.75">
      <c r="Y373" s="9"/>
      <c r="Z373" s="9"/>
    </row>
    <row r="374" spans="25:26" ht="12.75">
      <c r="Y374" s="9"/>
      <c r="Z374" s="9"/>
    </row>
    <row r="375" spans="25:26" ht="12.75">
      <c r="Y375" s="9"/>
      <c r="Z375" s="9"/>
    </row>
    <row r="376" spans="25:26" ht="12.75">
      <c r="Y376" s="9"/>
      <c r="Z376" s="9"/>
    </row>
    <row r="377" spans="25:26" ht="12.75">
      <c r="Y377" s="9"/>
      <c r="Z377" s="9"/>
    </row>
    <row r="378" spans="25:26" ht="12.75">
      <c r="Y378" s="9"/>
      <c r="Z378" s="9"/>
    </row>
    <row r="379" spans="25:26" ht="12.75">
      <c r="Y379" s="9"/>
      <c r="Z379" s="9"/>
    </row>
    <row r="380" spans="25:26" ht="12.75">
      <c r="Y380" s="9"/>
      <c r="Z380" s="9"/>
    </row>
    <row r="381" spans="25:26" ht="12.75">
      <c r="Y381" s="9"/>
      <c r="Z381" s="9"/>
    </row>
    <row r="382" spans="25:26" ht="12.75">
      <c r="Y382" s="9"/>
      <c r="Z382" s="9"/>
    </row>
    <row r="383" spans="25:26" ht="12.75">
      <c r="Y383" s="9"/>
      <c r="Z383" s="9"/>
    </row>
    <row r="384" spans="25:26" ht="12.75">
      <c r="Y384" s="9"/>
      <c r="Z384" s="9"/>
    </row>
    <row r="385" spans="25:26" ht="12.75">
      <c r="Y385" s="9"/>
      <c r="Z385" s="9"/>
    </row>
    <row r="386" spans="25:26" ht="12.75">
      <c r="Y386" s="9"/>
      <c r="Z386" s="9"/>
    </row>
    <row r="387" spans="25:26" ht="12.75">
      <c r="Y387" s="9"/>
      <c r="Z387" s="9"/>
    </row>
    <row r="388" spans="25:26" ht="12.75">
      <c r="Y388" s="9"/>
      <c r="Z388" s="9"/>
    </row>
    <row r="389" spans="25:26" ht="12.75">
      <c r="Y389" s="9"/>
      <c r="Z389" s="9"/>
    </row>
    <row r="390" spans="25:26" ht="12.75">
      <c r="Y390" s="9"/>
      <c r="Z390" s="9"/>
    </row>
    <row r="391" spans="25:26" ht="12.75">
      <c r="Y391" s="9"/>
      <c r="Z391" s="9"/>
    </row>
    <row r="392" spans="25:26" ht="12.75">
      <c r="Y392" s="9"/>
      <c r="Z392" s="9"/>
    </row>
    <row r="393" spans="25:26" ht="12.75">
      <c r="Y393" s="9"/>
      <c r="Z393" s="9"/>
    </row>
    <row r="394" spans="25:26" ht="12.75">
      <c r="Y394" s="9"/>
      <c r="Z394" s="9"/>
    </row>
    <row r="395" spans="25:26" ht="12.75">
      <c r="Y395" s="9"/>
      <c r="Z395" s="9"/>
    </row>
    <row r="396" spans="25:26" ht="12.75">
      <c r="Y396" s="9"/>
      <c r="Z396" s="9"/>
    </row>
    <row r="397" spans="25:26" ht="12.75">
      <c r="Y397" s="9"/>
      <c r="Z397" s="9"/>
    </row>
    <row r="398" spans="25:26" ht="12.75">
      <c r="Y398" s="9"/>
      <c r="Z398" s="9"/>
    </row>
    <row r="399" spans="25:26" ht="12.75">
      <c r="Y399" s="9"/>
      <c r="Z399" s="9"/>
    </row>
    <row r="400" spans="25:26" ht="12.75">
      <c r="Y400" s="9"/>
      <c r="Z400" s="9"/>
    </row>
    <row r="401" spans="25:26" ht="12.75">
      <c r="Y401" s="9"/>
      <c r="Z401" s="9"/>
    </row>
    <row r="402" spans="25:26" ht="12.75">
      <c r="Y402" s="9"/>
      <c r="Z402" s="9"/>
    </row>
    <row r="403" spans="25:26" ht="12.75">
      <c r="Y403" s="9"/>
      <c r="Z403" s="9"/>
    </row>
    <row r="404" spans="25:26" ht="12.75">
      <c r="Y404" s="9"/>
      <c r="Z404" s="9"/>
    </row>
    <row r="405" spans="25:26" ht="12.75">
      <c r="Y405" s="9"/>
      <c r="Z405" s="9"/>
    </row>
    <row r="406" spans="25:26" ht="12.75">
      <c r="Y406" s="9"/>
      <c r="Z406" s="9"/>
    </row>
    <row r="407" spans="25:26" ht="12.75">
      <c r="Y407" s="9"/>
      <c r="Z407" s="9"/>
    </row>
    <row r="408" spans="25:26" ht="12.75">
      <c r="Y408" s="9"/>
      <c r="Z408" s="9"/>
    </row>
    <row r="409" spans="25:26" ht="12.75">
      <c r="Y409" s="9"/>
      <c r="Z409" s="9"/>
    </row>
    <row r="410" spans="25:26" ht="12.75">
      <c r="Y410" s="9"/>
      <c r="Z410" s="9"/>
    </row>
    <row r="411" spans="25:26" ht="12.75">
      <c r="Y411" s="9"/>
      <c r="Z411" s="9"/>
    </row>
    <row r="412" spans="25:26" ht="12.75">
      <c r="Y412" s="9"/>
      <c r="Z412" s="9"/>
    </row>
    <row r="413" spans="25:26" ht="12.75">
      <c r="Y413" s="9"/>
      <c r="Z413" s="9"/>
    </row>
    <row r="414" spans="25:26" ht="12.75">
      <c r="Y414" s="9"/>
      <c r="Z414" s="9"/>
    </row>
    <row r="415" spans="25:26" ht="12.75">
      <c r="Y415" s="9"/>
      <c r="Z415" s="9"/>
    </row>
    <row r="416" spans="25:26" ht="12.75">
      <c r="Y416" s="9"/>
      <c r="Z416" s="9"/>
    </row>
    <row r="417" spans="25:26" ht="12.75">
      <c r="Y417" s="9"/>
      <c r="Z417" s="9"/>
    </row>
    <row r="418" spans="25:26" ht="12.75">
      <c r="Y418" s="9"/>
      <c r="Z418" s="9"/>
    </row>
    <row r="419" spans="25:26" ht="12.75">
      <c r="Y419" s="9"/>
      <c r="Z419" s="9"/>
    </row>
    <row r="420" spans="25:26" ht="12.75">
      <c r="Y420" s="9"/>
      <c r="Z420" s="9"/>
    </row>
    <row r="421" spans="25:26" ht="12.75">
      <c r="Y421" s="9"/>
      <c r="Z421" s="9"/>
    </row>
    <row r="422" spans="25:26" ht="12.75">
      <c r="Y422" s="9"/>
      <c r="Z422" s="9"/>
    </row>
    <row r="423" spans="25:26" ht="12.75">
      <c r="Y423" s="9"/>
      <c r="Z423" s="9"/>
    </row>
    <row r="424" spans="25:26" ht="12.75">
      <c r="Y424" s="9"/>
      <c r="Z424" s="9"/>
    </row>
    <row r="425" spans="25:26" ht="12.75">
      <c r="Y425" s="9"/>
      <c r="Z425" s="9"/>
    </row>
    <row r="426" spans="25:26" ht="12.75">
      <c r="Y426" s="9"/>
      <c r="Z426" s="9"/>
    </row>
    <row r="427" spans="25:26" ht="12.75">
      <c r="Y427" s="9"/>
      <c r="Z427" s="9"/>
    </row>
    <row r="428" spans="25:26" ht="12.75">
      <c r="Y428" s="9"/>
      <c r="Z428" s="9"/>
    </row>
    <row r="429" spans="25:26" ht="12.75">
      <c r="Y429" s="9"/>
      <c r="Z429" s="9"/>
    </row>
    <row r="430" spans="25:26" ht="12.75">
      <c r="Y430" s="9"/>
      <c r="Z430" s="9"/>
    </row>
    <row r="431" spans="25:26" ht="12.75">
      <c r="Y431" s="9"/>
      <c r="Z431" s="9"/>
    </row>
    <row r="432" spans="25:26" ht="12.75">
      <c r="Y432" s="9"/>
      <c r="Z432" s="9"/>
    </row>
    <row r="433" spans="25:26" ht="12.75">
      <c r="Y433" s="9"/>
      <c r="Z433" s="9"/>
    </row>
    <row r="434" spans="25:26" ht="12.75">
      <c r="Y434" s="9"/>
      <c r="Z434" s="9"/>
    </row>
    <row r="435" spans="25:26" ht="12.75">
      <c r="Y435" s="9"/>
      <c r="Z435" s="9"/>
    </row>
    <row r="436" spans="25:26" ht="12.75">
      <c r="Y436" s="9"/>
      <c r="Z436" s="9"/>
    </row>
    <row r="437" spans="25:26" ht="12.75">
      <c r="Y437" s="9"/>
      <c r="Z437" s="9"/>
    </row>
    <row r="438" spans="25:26" ht="12.75">
      <c r="Y438" s="9"/>
      <c r="Z438" s="9"/>
    </row>
    <row r="439" spans="25:26" ht="12.75">
      <c r="Y439" s="9"/>
      <c r="Z439" s="9"/>
    </row>
    <row r="440" spans="25:26" ht="12.75">
      <c r="Y440" s="9"/>
      <c r="Z440" s="9"/>
    </row>
    <row r="441" spans="25:26" ht="12.75">
      <c r="Y441" s="9"/>
      <c r="Z441" s="9"/>
    </row>
    <row r="442" spans="25:26" ht="12.75">
      <c r="Y442" s="9"/>
      <c r="Z442" s="9"/>
    </row>
    <row r="443" spans="25:26" ht="12.75">
      <c r="Y443" s="9"/>
      <c r="Z443" s="9"/>
    </row>
    <row r="444" spans="25:26" ht="12.75">
      <c r="Y444" s="9"/>
      <c r="Z444" s="9"/>
    </row>
    <row r="445" spans="25:26" ht="12.75">
      <c r="Y445" s="9"/>
      <c r="Z445" s="9"/>
    </row>
    <row r="446" spans="25:26" ht="12.75">
      <c r="Y446" s="9"/>
      <c r="Z446" s="9"/>
    </row>
    <row r="447" spans="25:26" ht="12.75">
      <c r="Y447" s="9"/>
      <c r="Z447" s="9"/>
    </row>
    <row r="448" spans="25:26" ht="12.75">
      <c r="Y448" s="9"/>
      <c r="Z448" s="9"/>
    </row>
    <row r="449" spans="25:26" ht="12.75">
      <c r="Y449" s="9"/>
      <c r="Z449" s="9"/>
    </row>
    <row r="450" spans="25:26" ht="12.75">
      <c r="Y450" s="9"/>
      <c r="Z450" s="9"/>
    </row>
    <row r="451" spans="25:26" ht="12.75">
      <c r="Y451" s="9"/>
      <c r="Z451" s="9"/>
    </row>
    <row r="452" spans="25:26" ht="12.75">
      <c r="Y452" s="9"/>
      <c r="Z452" s="9"/>
    </row>
    <row r="453" spans="25:26" ht="12.75">
      <c r="Y453" s="9"/>
      <c r="Z453" s="9"/>
    </row>
    <row r="454" spans="25:26" ht="12.75">
      <c r="Y454" s="9"/>
      <c r="Z454" s="9"/>
    </row>
    <row r="455" spans="25:26" ht="12.75">
      <c r="Y455" s="9"/>
      <c r="Z455" s="9"/>
    </row>
    <row r="456" spans="25:26" ht="12.75">
      <c r="Y456" s="9"/>
      <c r="Z456" s="9"/>
    </row>
    <row r="457" spans="25:26" ht="12.75">
      <c r="Y457" s="9"/>
      <c r="Z457" s="9"/>
    </row>
    <row r="458" spans="25:26" ht="12.75">
      <c r="Y458" s="9"/>
      <c r="Z458" s="9"/>
    </row>
    <row r="459" spans="25:26" ht="12.75">
      <c r="Y459" s="9"/>
      <c r="Z459" s="9"/>
    </row>
    <row r="460" spans="25:26" ht="12.75">
      <c r="Y460" s="9"/>
      <c r="Z460" s="9"/>
    </row>
    <row r="461" spans="25:26" ht="12.75">
      <c r="Y461" s="9"/>
      <c r="Z461" s="9"/>
    </row>
    <row r="462" spans="25:26" ht="12.75">
      <c r="Y462" s="9"/>
      <c r="Z462" s="9"/>
    </row>
    <row r="463" spans="25:26" ht="12.75">
      <c r="Y463" s="9"/>
      <c r="Z463" s="9"/>
    </row>
    <row r="464" spans="25:26" ht="12.75">
      <c r="Y464" s="9"/>
      <c r="Z464" s="9"/>
    </row>
    <row r="465" spans="25:26" ht="12.75">
      <c r="Y465" s="9"/>
      <c r="Z465" s="9"/>
    </row>
    <row r="466" spans="25:26" ht="12.75">
      <c r="Y466" s="9"/>
      <c r="Z466" s="9"/>
    </row>
    <row r="467" spans="25:26" ht="12.75">
      <c r="Y467" s="9"/>
      <c r="Z467" s="9"/>
    </row>
    <row r="468" spans="25:26" ht="12.75">
      <c r="Y468" s="9"/>
      <c r="Z468" s="9"/>
    </row>
    <row r="469" spans="25:26" ht="12.75">
      <c r="Y469" s="9"/>
      <c r="Z469" s="9"/>
    </row>
    <row r="470" spans="25:26" ht="12.75">
      <c r="Y470" s="9"/>
      <c r="Z470" s="9"/>
    </row>
    <row r="471" spans="25:26" ht="12.75">
      <c r="Y471" s="9"/>
      <c r="Z471" s="9"/>
    </row>
    <row r="472" spans="25:26" ht="12.75">
      <c r="Y472" s="9"/>
      <c r="Z472" s="9"/>
    </row>
    <row r="473" spans="25:26" ht="12.75">
      <c r="Y473" s="9"/>
      <c r="Z473" s="9"/>
    </row>
    <row r="474" spans="25:26" ht="12.75">
      <c r="Y474" s="9"/>
      <c r="Z474" s="9"/>
    </row>
    <row r="475" spans="25:26" ht="12.75">
      <c r="Y475" s="9"/>
      <c r="Z475" s="9"/>
    </row>
    <row r="476" spans="25:26" ht="12.75">
      <c r="Y476" s="9"/>
      <c r="Z476" s="9"/>
    </row>
    <row r="477" spans="25:26" ht="12.75">
      <c r="Y477" s="9"/>
      <c r="Z477" s="9"/>
    </row>
    <row r="478" spans="25:26" ht="12.75">
      <c r="Y478" s="9"/>
      <c r="Z478" s="9"/>
    </row>
    <row r="479" spans="25:26" ht="12.75">
      <c r="Y479" s="9"/>
      <c r="Z479" s="9"/>
    </row>
    <row r="480" spans="25:26" ht="12.75">
      <c r="Y480" s="9"/>
      <c r="Z480" s="9"/>
    </row>
    <row r="481" spans="25:26" ht="12.75">
      <c r="Y481" s="9"/>
      <c r="Z481" s="9"/>
    </row>
    <row r="482" spans="25:26" ht="12.75">
      <c r="Y482" s="9"/>
      <c r="Z482" s="9"/>
    </row>
    <row r="483" spans="25:26" ht="12.75">
      <c r="Y483" s="9"/>
      <c r="Z483" s="9"/>
    </row>
    <row r="484" spans="25:26" ht="12.75">
      <c r="Y484" s="9"/>
      <c r="Z484" s="9"/>
    </row>
    <row r="485" spans="25:26" ht="12.75">
      <c r="Y485" s="9"/>
      <c r="Z485" s="9"/>
    </row>
    <row r="486" spans="25:26" ht="12.75">
      <c r="Y486" s="9"/>
      <c r="Z486" s="9"/>
    </row>
    <row r="487" spans="25:26" ht="12.75">
      <c r="Y487" s="9"/>
      <c r="Z487" s="9"/>
    </row>
    <row r="488" spans="25:26" ht="12.75">
      <c r="Y488" s="9"/>
      <c r="Z488" s="9"/>
    </row>
    <row r="489" spans="25:26" ht="12.75">
      <c r="Y489" s="9"/>
      <c r="Z489" s="9"/>
    </row>
    <row r="490" spans="25:26" ht="12.75">
      <c r="Y490" s="9"/>
      <c r="Z490" s="9"/>
    </row>
    <row r="491" spans="25:26" ht="12.75">
      <c r="Y491" s="9"/>
      <c r="Z491" s="9"/>
    </row>
    <row r="492" spans="25:26" ht="12.75">
      <c r="Y492" s="9"/>
      <c r="Z492" s="9"/>
    </row>
    <row r="493" spans="25:26" ht="12.75">
      <c r="Y493" s="9"/>
      <c r="Z493" s="9"/>
    </row>
    <row r="494" spans="25:26" ht="12.75">
      <c r="Y494" s="9"/>
      <c r="Z494" s="9"/>
    </row>
    <row r="495" spans="25:26" ht="12.75">
      <c r="Y495" s="9"/>
      <c r="Z495" s="9"/>
    </row>
    <row r="496" spans="25:26" ht="12.75">
      <c r="Y496" s="9"/>
      <c r="Z496" s="9"/>
    </row>
    <row r="497" spans="25:26" ht="12.75">
      <c r="Y497" s="9"/>
      <c r="Z497" s="9"/>
    </row>
    <row r="498" spans="25:26" ht="12.75">
      <c r="Y498" s="9"/>
      <c r="Z498" s="9"/>
    </row>
    <row r="499" spans="25:26" ht="12.75">
      <c r="Y499" s="9"/>
      <c r="Z499" s="9"/>
    </row>
    <row r="500" spans="25:26" ht="12.75">
      <c r="Y500" s="9"/>
      <c r="Z500" s="9"/>
    </row>
    <row r="501" spans="25:26" ht="12.75">
      <c r="Y501" s="9"/>
      <c r="Z501" s="9"/>
    </row>
    <row r="502" spans="25:26" ht="12.75">
      <c r="Y502" s="9"/>
      <c r="Z502" s="9"/>
    </row>
    <row r="503" spans="25:26" ht="12.75">
      <c r="Y503" s="9"/>
      <c r="Z503" s="9"/>
    </row>
    <row r="504" spans="25:26" ht="12.75">
      <c r="Y504" s="9"/>
      <c r="Z504" s="9"/>
    </row>
    <row r="505" spans="25:26" ht="12.75">
      <c r="Y505" s="9"/>
      <c r="Z505" s="9"/>
    </row>
    <row r="506" spans="25:26" ht="12.75">
      <c r="Y506" s="9"/>
      <c r="Z506" s="9"/>
    </row>
    <row r="507" spans="25:26" ht="12.75">
      <c r="Y507" s="9"/>
      <c r="Z507" s="9"/>
    </row>
    <row r="508" spans="25:26" ht="12.75">
      <c r="Y508" s="9"/>
      <c r="Z508" s="9"/>
    </row>
    <row r="509" spans="25:26" ht="12.75">
      <c r="Y509" s="9"/>
      <c r="Z509" s="9"/>
    </row>
    <row r="510" spans="25:26" ht="12.75">
      <c r="Y510" s="9"/>
      <c r="Z510" s="9"/>
    </row>
    <row r="511" spans="25:26" ht="12.75">
      <c r="Y511" s="9"/>
      <c r="Z511" s="9"/>
    </row>
    <row r="512" spans="25:26" ht="12.75">
      <c r="Y512" s="9"/>
      <c r="Z512" s="9"/>
    </row>
    <row r="513" spans="25:26" ht="12.75">
      <c r="Y513" s="9"/>
      <c r="Z513" s="9"/>
    </row>
    <row r="514" spans="25:26" ht="12.75">
      <c r="Y514" s="9"/>
      <c r="Z514" s="9"/>
    </row>
    <row r="515" spans="25:26" ht="12.75">
      <c r="Y515" s="9"/>
      <c r="Z515" s="9"/>
    </row>
    <row r="516" spans="25:26" ht="12.75">
      <c r="Y516" s="9"/>
      <c r="Z516" s="9"/>
    </row>
    <row r="517" spans="25:26" ht="12.75">
      <c r="Y517" s="9"/>
      <c r="Z517" s="9"/>
    </row>
    <row r="518" spans="25:26" ht="12.75">
      <c r="Y518" s="9"/>
      <c r="Z518" s="9"/>
    </row>
    <row r="519" spans="25:26" ht="12.75">
      <c r="Y519" s="9"/>
      <c r="Z519" s="9"/>
    </row>
    <row r="520" spans="25:26" ht="12.75">
      <c r="Y520" s="9"/>
      <c r="Z520" s="9"/>
    </row>
    <row r="521" spans="25:26" ht="12.75">
      <c r="Y521" s="9"/>
      <c r="Z521" s="9"/>
    </row>
    <row r="522" spans="25:26" ht="12.75">
      <c r="Y522" s="9"/>
      <c r="Z522" s="9"/>
    </row>
    <row r="523" spans="25:26" ht="12.75">
      <c r="Y523" s="9"/>
      <c r="Z523" s="9"/>
    </row>
    <row r="524" spans="25:26" ht="12.75">
      <c r="Y524" s="9"/>
      <c r="Z524" s="9"/>
    </row>
    <row r="525" spans="25:26" ht="12.75">
      <c r="Y525" s="9"/>
      <c r="Z525" s="9"/>
    </row>
    <row r="526" spans="25:26" ht="12.75">
      <c r="Y526" s="9"/>
      <c r="Z526" s="9"/>
    </row>
    <row r="527" spans="25:26" ht="12.75">
      <c r="Y527" s="9"/>
      <c r="Z527" s="9"/>
    </row>
    <row r="528" spans="25:26" ht="12.75">
      <c r="Y528" s="9"/>
      <c r="Z528" s="9"/>
    </row>
    <row r="529" spans="25:26" ht="12.75">
      <c r="Y529" s="9"/>
      <c r="Z529" s="9"/>
    </row>
    <row r="530" spans="25:26" ht="12.75">
      <c r="Y530" s="9"/>
      <c r="Z530" s="9"/>
    </row>
    <row r="531" spans="25:26" ht="12.75">
      <c r="Y531" s="9"/>
      <c r="Z531" s="9"/>
    </row>
    <row r="532" spans="25:26" ht="12.75">
      <c r="Y532" s="9"/>
      <c r="Z532" s="9"/>
    </row>
    <row r="533" spans="25:26" ht="12.75">
      <c r="Y533" s="9"/>
      <c r="Z533" s="9"/>
    </row>
    <row r="534" spans="25:26" ht="12.75">
      <c r="Y534" s="9"/>
      <c r="Z534" s="9"/>
    </row>
    <row r="535" spans="25:26" ht="12.75">
      <c r="Y535" s="9"/>
      <c r="Z535" s="9"/>
    </row>
    <row r="536" spans="25:26" ht="12.75">
      <c r="Y536" s="9"/>
      <c r="Z536" s="9"/>
    </row>
    <row r="537" spans="25:26" ht="12.75">
      <c r="Y537" s="9"/>
      <c r="Z537" s="9"/>
    </row>
    <row r="538" spans="25:26" ht="12.75">
      <c r="Y538" s="9"/>
      <c r="Z538" s="9"/>
    </row>
    <row r="539" spans="25:26" ht="12.75">
      <c r="Y539" s="9"/>
      <c r="Z539" s="9"/>
    </row>
    <row r="540" spans="25:26" ht="12.75">
      <c r="Y540" s="9"/>
      <c r="Z540" s="9"/>
    </row>
    <row r="541" spans="25:26" ht="12.75">
      <c r="Y541" s="9"/>
      <c r="Z541" s="9"/>
    </row>
    <row r="542" spans="25:26" ht="12.75">
      <c r="Y542" s="9"/>
      <c r="Z542" s="9"/>
    </row>
    <row r="543" spans="25:26" ht="12.75">
      <c r="Y543" s="9"/>
      <c r="Z543" s="9"/>
    </row>
    <row r="544" spans="25:26" ht="12.75">
      <c r="Y544" s="9"/>
      <c r="Z544" s="9"/>
    </row>
    <row r="545" spans="25:26" ht="12.75">
      <c r="Y545" s="9"/>
      <c r="Z545" s="9"/>
    </row>
    <row r="546" spans="25:26" ht="12.75">
      <c r="Y546" s="9"/>
      <c r="Z546" s="9"/>
    </row>
    <row r="547" spans="25:26" ht="12.75">
      <c r="Y547" s="9"/>
      <c r="Z547" s="9"/>
    </row>
    <row r="548" spans="25:26" ht="12.75">
      <c r="Y548" s="9"/>
      <c r="Z548" s="9"/>
    </row>
    <row r="549" spans="25:26" ht="12.75">
      <c r="Y549" s="9"/>
      <c r="Z549" s="9"/>
    </row>
    <row r="550" spans="25:26" ht="12.75">
      <c r="Y550" s="9"/>
      <c r="Z550" s="9"/>
    </row>
    <row r="551" spans="25:26" ht="12.75">
      <c r="Y551" s="9"/>
      <c r="Z551" s="9"/>
    </row>
    <row r="552" spans="25:26" ht="12.75">
      <c r="Y552" s="9"/>
      <c r="Z552" s="9"/>
    </row>
    <row r="553" spans="25:26" ht="12.75">
      <c r="Y553" s="9"/>
      <c r="Z553" s="9"/>
    </row>
    <row r="554" spans="25:26" ht="12.75">
      <c r="Y554" s="9"/>
      <c r="Z554" s="9"/>
    </row>
    <row r="555" spans="25:26" ht="12.75">
      <c r="Y555" s="9"/>
      <c r="Z555" s="9"/>
    </row>
    <row r="556" spans="25:26" ht="12.75">
      <c r="Y556" s="9"/>
      <c r="Z556" s="9"/>
    </row>
    <row r="557" spans="25:26" ht="12.75">
      <c r="Y557" s="9"/>
      <c r="Z557" s="9"/>
    </row>
    <row r="558" spans="25:26" ht="12.75">
      <c r="Y558" s="9"/>
      <c r="Z558" s="9"/>
    </row>
    <row r="559" spans="25:26" ht="12.75">
      <c r="Y559" s="9"/>
      <c r="Z559" s="9"/>
    </row>
    <row r="560" spans="25:26" ht="12.75">
      <c r="Y560" s="9"/>
      <c r="Z560" s="9"/>
    </row>
    <row r="561" spans="25:26" ht="12.75">
      <c r="Y561" s="9"/>
      <c r="Z561" s="9"/>
    </row>
    <row r="562" spans="25:26" ht="12.75">
      <c r="Y562" s="9"/>
      <c r="Z562" s="9"/>
    </row>
    <row r="563" spans="25:26" ht="12.75">
      <c r="Y563" s="9"/>
      <c r="Z563" s="9"/>
    </row>
    <row r="564" spans="25:26" ht="12.75">
      <c r="Y564" s="9"/>
      <c r="Z564" s="9"/>
    </row>
    <row r="565" spans="25:26" ht="12.75">
      <c r="Y565" s="9"/>
      <c r="Z565" s="9"/>
    </row>
    <row r="566" spans="25:26" ht="12.75">
      <c r="Y566" s="9"/>
      <c r="Z566" s="9"/>
    </row>
    <row r="567" spans="25:26" ht="12.75">
      <c r="Y567" s="9"/>
      <c r="Z567" s="9"/>
    </row>
    <row r="568" spans="25:26" ht="12.75">
      <c r="Y568" s="9"/>
      <c r="Z568" s="9"/>
    </row>
    <row r="569" spans="25:26" ht="12.75">
      <c r="Y569" s="9"/>
      <c r="Z569" s="9"/>
    </row>
    <row r="570" spans="25:26" ht="12.75">
      <c r="Y570" s="9"/>
      <c r="Z570" s="9"/>
    </row>
    <row r="571" spans="25:26" ht="12.75">
      <c r="Y571" s="9"/>
      <c r="Z571" s="9"/>
    </row>
    <row r="572" spans="25:26" ht="12.75">
      <c r="Y572" s="9"/>
      <c r="Z572" s="9"/>
    </row>
    <row r="573" spans="25:26" ht="12.75">
      <c r="Y573" s="9"/>
      <c r="Z573" s="9"/>
    </row>
    <row r="574" spans="25:26" ht="12.75">
      <c r="Y574" s="9"/>
      <c r="Z574" s="9"/>
    </row>
    <row r="575" spans="25:26" ht="12.75">
      <c r="Y575" s="9"/>
      <c r="Z575" s="9"/>
    </row>
    <row r="576" spans="25:26" ht="12.75">
      <c r="Y576" s="9"/>
      <c r="Z576" s="9"/>
    </row>
    <row r="577" spans="25:26" ht="12.75">
      <c r="Y577" s="9"/>
      <c r="Z577" s="9"/>
    </row>
    <row r="578" spans="25:26" ht="12.75">
      <c r="Y578" s="9"/>
      <c r="Z578" s="9"/>
    </row>
    <row r="579" spans="25:26" ht="12.75">
      <c r="Y579" s="9"/>
      <c r="Z579" s="9"/>
    </row>
    <row r="580" spans="25:26" ht="12.75">
      <c r="Y580" s="9"/>
      <c r="Z580" s="9"/>
    </row>
    <row r="581" spans="25:26" ht="12.75">
      <c r="Y581" s="9"/>
      <c r="Z581" s="9"/>
    </row>
    <row r="582" spans="25:26" ht="12.75">
      <c r="Y582" s="9"/>
      <c r="Z582" s="9"/>
    </row>
    <row r="583" spans="25:26" ht="12.75">
      <c r="Y583" s="9"/>
      <c r="Z583" s="9"/>
    </row>
    <row r="584" spans="25:26" ht="12.75">
      <c r="Y584" s="9"/>
      <c r="Z584" s="9"/>
    </row>
    <row r="585" spans="25:26" ht="12.75">
      <c r="Y585" s="9"/>
      <c r="Z585" s="9"/>
    </row>
    <row r="586" spans="25:26" ht="12.75">
      <c r="Y586" s="9"/>
      <c r="Z586" s="9"/>
    </row>
    <row r="587" spans="25:26" ht="12.75">
      <c r="Y587" s="9"/>
      <c r="Z587" s="9"/>
    </row>
    <row r="588" spans="25:26" ht="12.75">
      <c r="Y588" s="9"/>
      <c r="Z588" s="9"/>
    </row>
    <row r="589" spans="25:26" ht="12.75">
      <c r="Y589" s="9"/>
      <c r="Z589" s="9"/>
    </row>
    <row r="590" spans="25:26" ht="12.75">
      <c r="Y590" s="9"/>
      <c r="Z590" s="9"/>
    </row>
    <row r="591" spans="25:26" ht="12.75">
      <c r="Y591" s="9"/>
      <c r="Z591" s="9"/>
    </row>
    <row r="592" spans="25:26" ht="12.75">
      <c r="Y592" s="9"/>
      <c r="Z592" s="9"/>
    </row>
    <row r="593" spans="25:26" ht="12.75">
      <c r="Y593" s="9"/>
      <c r="Z593" s="9"/>
    </row>
    <row r="594" spans="25:26" ht="12.75">
      <c r="Y594" s="9"/>
      <c r="Z594" s="9"/>
    </row>
    <row r="595" spans="25:26" ht="12.75">
      <c r="Y595" s="9"/>
      <c r="Z595" s="9"/>
    </row>
    <row r="596" spans="25:26" ht="12.75">
      <c r="Y596" s="9"/>
      <c r="Z596" s="9"/>
    </row>
    <row r="597" spans="25:26" ht="12.75">
      <c r="Y597" s="9"/>
      <c r="Z597" s="9"/>
    </row>
    <row r="598" spans="25:26" ht="12.75">
      <c r="Y598" s="9"/>
      <c r="Z598" s="9"/>
    </row>
    <row r="599" spans="25:26" ht="12.75">
      <c r="Y599" s="9"/>
      <c r="Z599" s="9"/>
    </row>
    <row r="600" spans="25:26" ht="12.75">
      <c r="Y600" s="9"/>
      <c r="Z600" s="9"/>
    </row>
    <row r="601" spans="25:26" ht="12.75">
      <c r="Y601" s="9"/>
      <c r="Z601" s="9"/>
    </row>
    <row r="602" spans="25:26" ht="12.75">
      <c r="Y602" s="9"/>
      <c r="Z602" s="9"/>
    </row>
    <row r="603" spans="25:26" ht="12.75">
      <c r="Y603" s="9"/>
      <c r="Z603" s="9"/>
    </row>
    <row r="604" spans="25:26" ht="12.75">
      <c r="Y604" s="9"/>
      <c r="Z604" s="9"/>
    </row>
    <row r="605" spans="25:26" ht="12.75">
      <c r="Y605" s="9"/>
      <c r="Z605" s="9"/>
    </row>
    <row r="606" spans="25:26" ht="12.75">
      <c r="Y606" s="9"/>
      <c r="Z606" s="9"/>
    </row>
    <row r="607" spans="25:26" ht="12.75">
      <c r="Y607" s="9"/>
      <c r="Z607" s="9"/>
    </row>
    <row r="608" spans="25:26" ht="12.75">
      <c r="Y608" s="9"/>
      <c r="Z608" s="9"/>
    </row>
    <row r="609" spans="25:26" ht="12.75">
      <c r="Y609" s="9"/>
      <c r="Z609" s="9"/>
    </row>
    <row r="610" spans="25:26" ht="12.75">
      <c r="Y610" s="9"/>
      <c r="Z610" s="9"/>
    </row>
    <row r="611" spans="25:26" ht="12.75">
      <c r="Y611" s="9"/>
      <c r="Z611" s="9"/>
    </row>
    <row r="612" spans="25:26" ht="12.75">
      <c r="Y612" s="9"/>
      <c r="Z612" s="9"/>
    </row>
    <row r="613" spans="25:26" ht="12.75">
      <c r="Y613" s="9"/>
      <c r="Z613" s="9"/>
    </row>
    <row r="614" spans="25:26" ht="12.75">
      <c r="Y614" s="9"/>
      <c r="Z614" s="9"/>
    </row>
    <row r="615" spans="25:26" ht="12.75">
      <c r="Y615" s="9"/>
      <c r="Z615" s="9"/>
    </row>
    <row r="616" spans="25:26" ht="12.75">
      <c r="Y616" s="9"/>
      <c r="Z616" s="9"/>
    </row>
    <row r="617" spans="25:26" ht="12.75">
      <c r="Y617" s="9"/>
      <c r="Z617" s="9"/>
    </row>
    <row r="618" spans="25:26" ht="12.75">
      <c r="Y618" s="9"/>
      <c r="Z618" s="9"/>
    </row>
    <row r="619" spans="25:26" ht="12.75">
      <c r="Y619" s="9"/>
      <c r="Z619" s="9"/>
    </row>
    <row r="620" spans="25:26" ht="12.75">
      <c r="Y620" s="9"/>
      <c r="Z620" s="9"/>
    </row>
    <row r="621" spans="25:26" ht="12.75">
      <c r="Y621" s="9"/>
      <c r="Z621" s="9"/>
    </row>
    <row r="622" spans="25:26" ht="12.75">
      <c r="Y622" s="9"/>
      <c r="Z622" s="9"/>
    </row>
    <row r="623" spans="25:26" ht="12.75">
      <c r="Y623" s="9"/>
      <c r="Z623" s="9"/>
    </row>
    <row r="624" spans="25:26" ht="12.75">
      <c r="Y624" s="9"/>
      <c r="Z624" s="9"/>
    </row>
    <row r="625" spans="25:26" ht="12.75">
      <c r="Y625" s="9"/>
      <c r="Z625" s="9"/>
    </row>
    <row r="626" spans="25:26" ht="12.75">
      <c r="Y626" s="9"/>
      <c r="Z626" s="9"/>
    </row>
    <row r="627" spans="25:26" ht="12.75">
      <c r="Y627" s="9"/>
      <c r="Z627" s="9"/>
    </row>
    <row r="628" spans="25:26" ht="12.75">
      <c r="Y628" s="9"/>
      <c r="Z628" s="9"/>
    </row>
    <row r="629" spans="25:26" ht="12.75">
      <c r="Y629" s="9"/>
      <c r="Z629" s="9"/>
    </row>
    <row r="630" spans="25:26" ht="12.75">
      <c r="Y630" s="9"/>
      <c r="Z630" s="9"/>
    </row>
    <row r="631" spans="25:26" ht="12.75">
      <c r="Y631" s="9"/>
      <c r="Z631" s="9"/>
    </row>
    <row r="632" spans="25:26" ht="12.75">
      <c r="Y632" s="9"/>
      <c r="Z632" s="9"/>
    </row>
    <row r="633" spans="25:26" ht="12.75">
      <c r="Y633" s="9"/>
      <c r="Z633" s="9"/>
    </row>
    <row r="634" spans="25:26" ht="12.75">
      <c r="Y634" s="9"/>
      <c r="Z634" s="9"/>
    </row>
    <row r="635" spans="25:26" ht="12.75">
      <c r="Y635" s="9"/>
      <c r="Z635" s="9"/>
    </row>
    <row r="636" spans="25:26" ht="12.75">
      <c r="Y636" s="9"/>
      <c r="Z636" s="9"/>
    </row>
    <row r="637" spans="25:26" ht="12.75">
      <c r="Y637" s="9"/>
      <c r="Z637" s="9"/>
    </row>
    <row r="638" spans="25:26" ht="12.75">
      <c r="Y638" s="9"/>
      <c r="Z638" s="9"/>
    </row>
    <row r="639" spans="25:26" ht="12.75">
      <c r="Y639" s="9"/>
      <c r="Z639" s="9"/>
    </row>
    <row r="640" spans="25:26" ht="12.75">
      <c r="Y640" s="9"/>
      <c r="Z640" s="9"/>
    </row>
    <row r="641" spans="25:26" ht="12.75">
      <c r="Y641" s="9"/>
      <c r="Z641" s="9"/>
    </row>
    <row r="642" spans="25:26" ht="12.75">
      <c r="Y642" s="9"/>
      <c r="Z642" s="9"/>
    </row>
    <row r="643" spans="25:26" ht="12.75">
      <c r="Y643" s="9"/>
      <c r="Z643" s="9"/>
    </row>
    <row r="644" spans="25:26" ht="12.75">
      <c r="Y644" s="9"/>
      <c r="Z644" s="9"/>
    </row>
    <row r="645" spans="25:26" ht="12.75">
      <c r="Y645" s="9"/>
      <c r="Z645" s="9"/>
    </row>
    <row r="646" spans="25:26" ht="12.75">
      <c r="Y646" s="9"/>
      <c r="Z646" s="9"/>
    </row>
    <row r="647" spans="25:26" ht="12.75">
      <c r="Y647" s="9"/>
      <c r="Z647" s="9"/>
    </row>
    <row r="648" spans="25:26" ht="12.75">
      <c r="Y648" s="9"/>
      <c r="Z648" s="9"/>
    </row>
    <row r="649" spans="25:26" ht="12.75">
      <c r="Y649" s="9"/>
      <c r="Z649" s="9"/>
    </row>
    <row r="650" spans="25:26" ht="12.75">
      <c r="Y650" s="9"/>
      <c r="Z650" s="9"/>
    </row>
    <row r="651" spans="25:26" ht="12.75">
      <c r="Y651" s="9"/>
      <c r="Z651" s="9"/>
    </row>
    <row r="652" spans="25:26" ht="12.75">
      <c r="Y652" s="9"/>
      <c r="Z652" s="9"/>
    </row>
    <row r="653" spans="25:26" ht="12.75">
      <c r="Y653" s="9"/>
      <c r="Z653" s="9"/>
    </row>
    <row r="654" spans="25:26" ht="12.75">
      <c r="Y654" s="9"/>
      <c r="Z654" s="9"/>
    </row>
    <row r="655" spans="25:26" ht="12.75">
      <c r="Y655" s="9"/>
      <c r="Z655" s="9"/>
    </row>
    <row r="656" spans="25:26" ht="12.75">
      <c r="Y656" s="9"/>
      <c r="Z656" s="9"/>
    </row>
    <row r="657" spans="25:26" ht="12.75">
      <c r="Y657" s="9"/>
      <c r="Z657" s="9"/>
    </row>
    <row r="658" spans="25:26" ht="12.75">
      <c r="Y658" s="9"/>
      <c r="Z658" s="9"/>
    </row>
    <row r="659" spans="25:26" ht="12.75">
      <c r="Y659" s="9"/>
      <c r="Z659" s="9"/>
    </row>
    <row r="660" spans="25:26" ht="12.75">
      <c r="Y660" s="9"/>
      <c r="Z660" s="9"/>
    </row>
    <row r="661" spans="25:26" ht="12.75">
      <c r="Y661" s="9"/>
      <c r="Z661" s="9"/>
    </row>
    <row r="662" spans="25:26" ht="12.75">
      <c r="Y662" s="9"/>
      <c r="Z662" s="9"/>
    </row>
    <row r="663" spans="25:26" ht="12.75">
      <c r="Y663" s="9"/>
      <c r="Z663" s="9"/>
    </row>
    <row r="664" spans="25:26" ht="12.75">
      <c r="Y664" s="9"/>
      <c r="Z664" s="9"/>
    </row>
    <row r="665" spans="25:26" ht="12.75">
      <c r="Y665" s="9"/>
      <c r="Z665" s="9"/>
    </row>
    <row r="666" spans="25:26" ht="12.75">
      <c r="Y666" s="9"/>
      <c r="Z666" s="9"/>
    </row>
    <row r="667" spans="25:26" ht="12.75">
      <c r="Y667" s="9"/>
      <c r="Z667" s="9"/>
    </row>
    <row r="668" spans="25:26" ht="12.75">
      <c r="Y668" s="9"/>
      <c r="Z668" s="9"/>
    </row>
    <row r="669" spans="25:26" ht="12.75">
      <c r="Y669" s="9"/>
      <c r="Z669" s="9"/>
    </row>
    <row r="670" spans="25:26" ht="12.75">
      <c r="Y670" s="9"/>
      <c r="Z670" s="9"/>
    </row>
    <row r="671" spans="25:26" ht="12.75">
      <c r="Y671" s="9"/>
      <c r="Z671" s="9"/>
    </row>
    <row r="672" spans="25:26" ht="12.75">
      <c r="Y672" s="9"/>
      <c r="Z672" s="9"/>
    </row>
    <row r="673" spans="25:26" ht="12.75">
      <c r="Y673" s="9"/>
      <c r="Z673" s="9"/>
    </row>
    <row r="674" spans="25:26" ht="12.75">
      <c r="Y674" s="9"/>
      <c r="Z674" s="9"/>
    </row>
    <row r="675" spans="25:26" ht="12.75">
      <c r="Y675" s="9"/>
      <c r="Z675" s="9"/>
    </row>
    <row r="676" spans="25:26" ht="12.75">
      <c r="Y676" s="9"/>
      <c r="Z676" s="9"/>
    </row>
    <row r="677" spans="25:26" ht="12.75">
      <c r="Y677" s="9"/>
      <c r="Z677" s="9"/>
    </row>
    <row r="678" spans="25:26" ht="12.75">
      <c r="Y678" s="9"/>
      <c r="Z678" s="9"/>
    </row>
    <row r="679" spans="25:26" ht="12.75">
      <c r="Y679" s="9"/>
      <c r="Z679" s="9"/>
    </row>
    <row r="680" spans="25:26" ht="12.75">
      <c r="Y680" s="9"/>
      <c r="Z680" s="9"/>
    </row>
    <row r="681" spans="25:26" ht="12.75">
      <c r="Y681" s="9"/>
      <c r="Z681" s="9"/>
    </row>
    <row r="682" spans="25:26" ht="12.75">
      <c r="Y682" s="9"/>
      <c r="Z682" s="9"/>
    </row>
    <row r="683" spans="25:26" ht="12.75">
      <c r="Y683" s="9"/>
      <c r="Z683" s="9"/>
    </row>
    <row r="684" spans="25:26" ht="12.75">
      <c r="Y684" s="9"/>
      <c r="Z684" s="9"/>
    </row>
    <row r="685" spans="25:26" ht="12.75">
      <c r="Y685" s="9"/>
      <c r="Z685" s="9"/>
    </row>
    <row r="686" spans="25:26" ht="12.75">
      <c r="Y686" s="9"/>
      <c r="Z686" s="9"/>
    </row>
    <row r="687" spans="25:26" ht="12.75">
      <c r="Y687" s="9"/>
      <c r="Z687" s="9"/>
    </row>
    <row r="688" spans="25:26" ht="12.75">
      <c r="Y688" s="9"/>
      <c r="Z688" s="9"/>
    </row>
    <row r="689" spans="25:26" ht="12.75">
      <c r="Y689" s="9"/>
      <c r="Z689" s="9"/>
    </row>
    <row r="690" spans="25:26" ht="12.75">
      <c r="Y690" s="9"/>
      <c r="Z690" s="9"/>
    </row>
    <row r="691" spans="25:26" ht="12.75">
      <c r="Y691" s="9"/>
      <c r="Z691" s="9"/>
    </row>
    <row r="692" spans="25:26" ht="12.75">
      <c r="Y692" s="9"/>
      <c r="Z692" s="9"/>
    </row>
    <row r="693" spans="25:26" ht="12.75">
      <c r="Y693" s="9"/>
      <c r="Z693" s="9"/>
    </row>
    <row r="694" spans="25:26" ht="12.75">
      <c r="Y694" s="9"/>
      <c r="Z694" s="9"/>
    </row>
    <row r="695" spans="25:26" ht="12.75">
      <c r="Y695" s="9"/>
      <c r="Z695" s="9"/>
    </row>
    <row r="696" spans="25:26" ht="12.75">
      <c r="Y696" s="9"/>
      <c r="Z696" s="9"/>
    </row>
    <row r="697" spans="25:26" ht="12.75">
      <c r="Y697" s="9"/>
      <c r="Z697" s="9"/>
    </row>
    <row r="698" spans="25:26" ht="12.75">
      <c r="Y698" s="9"/>
      <c r="Z698" s="9"/>
    </row>
    <row r="699" spans="25:26" ht="12.75">
      <c r="Y699" s="9"/>
      <c r="Z699" s="9"/>
    </row>
    <row r="700" spans="25:26" ht="12.75">
      <c r="Y700" s="9"/>
      <c r="Z700" s="9"/>
    </row>
    <row r="701" spans="25:26" ht="12.75">
      <c r="Y701" s="9"/>
      <c r="Z701" s="9"/>
    </row>
    <row r="702" spans="25:26" ht="12.75">
      <c r="Y702" s="9"/>
      <c r="Z702" s="9"/>
    </row>
    <row r="703" spans="25:26" ht="12.75">
      <c r="Y703" s="9"/>
      <c r="Z703" s="9"/>
    </row>
    <row r="704" spans="25:26" ht="12.75">
      <c r="Y704" s="9"/>
      <c r="Z704" s="9"/>
    </row>
    <row r="705" spans="25:26" ht="12.75">
      <c r="Y705" s="9"/>
      <c r="Z705" s="9"/>
    </row>
    <row r="706" spans="25:26" ht="12.75">
      <c r="Y706" s="9"/>
      <c r="Z706" s="9"/>
    </row>
    <row r="707" spans="25:26" ht="12.75">
      <c r="Y707" s="9"/>
      <c r="Z707" s="9"/>
    </row>
    <row r="708" spans="25:26" ht="12.75">
      <c r="Y708" s="9"/>
      <c r="Z708" s="9"/>
    </row>
    <row r="709" spans="25:26" ht="12.75">
      <c r="Y709" s="9"/>
      <c r="Z709" s="9"/>
    </row>
    <row r="710" spans="25:26" ht="12.75">
      <c r="Y710" s="9"/>
      <c r="Z710" s="9"/>
    </row>
    <row r="711" spans="25:26" ht="12.75">
      <c r="Y711" s="9"/>
      <c r="Z711" s="9"/>
    </row>
    <row r="712" spans="25:26" ht="12.75">
      <c r="Y712" s="9"/>
      <c r="Z712" s="9"/>
    </row>
    <row r="713" spans="25:26" ht="12.75">
      <c r="Y713" s="9"/>
      <c r="Z713" s="9"/>
    </row>
    <row r="714" spans="25:26" ht="12.75">
      <c r="Y714" s="9"/>
      <c r="Z714" s="9"/>
    </row>
    <row r="715" spans="25:26" ht="12.75">
      <c r="Y715" s="9"/>
      <c r="Z715" s="9"/>
    </row>
    <row r="716" spans="25:26" ht="12.75">
      <c r="Y716" s="9"/>
      <c r="Z716" s="9"/>
    </row>
    <row r="717" spans="25:26" ht="12.75">
      <c r="Y717" s="9"/>
      <c r="Z717" s="9"/>
    </row>
    <row r="718" spans="25:26" ht="12.75">
      <c r="Y718" s="9"/>
      <c r="Z718" s="9"/>
    </row>
    <row r="719" spans="25:26" ht="12.75">
      <c r="Y719" s="9"/>
      <c r="Z719" s="9"/>
    </row>
    <row r="720" spans="25:26" ht="12.75">
      <c r="Y720" s="9"/>
      <c r="Z720" s="9"/>
    </row>
    <row r="721" spans="25:26" ht="12.75">
      <c r="Y721" s="9"/>
      <c r="Z721" s="9"/>
    </row>
    <row r="722" spans="25:26" ht="12.75">
      <c r="Y722" s="9"/>
      <c r="Z722" s="9"/>
    </row>
    <row r="723" spans="25:26" ht="12.75">
      <c r="Y723" s="9"/>
      <c r="Z723" s="9"/>
    </row>
    <row r="724" spans="25:26" ht="12.75">
      <c r="Y724" s="9"/>
      <c r="Z724" s="9"/>
    </row>
    <row r="725" spans="25:26" ht="12.75">
      <c r="Y725" s="9"/>
      <c r="Z725" s="9"/>
    </row>
    <row r="726" spans="25:26" ht="12.75">
      <c r="Y726" s="9"/>
      <c r="Z726" s="9"/>
    </row>
    <row r="727" spans="25:26" ht="12.75">
      <c r="Y727" s="9"/>
      <c r="Z727" s="9"/>
    </row>
    <row r="728" spans="25:26" ht="12.75">
      <c r="Y728" s="9"/>
      <c r="Z728" s="9"/>
    </row>
    <row r="729" spans="25:26" ht="12.75">
      <c r="Y729" s="9"/>
      <c r="Z729" s="9"/>
    </row>
    <row r="730" spans="25:26" ht="12.75">
      <c r="Y730" s="9"/>
      <c r="Z730" s="9"/>
    </row>
    <row r="731" spans="25:26" ht="12.75">
      <c r="Y731" s="9"/>
      <c r="Z731" s="9"/>
    </row>
    <row r="732" spans="25:26" ht="12.75">
      <c r="Y732" s="9"/>
      <c r="Z732" s="9"/>
    </row>
    <row r="733" spans="25:26" ht="12.75">
      <c r="Y733" s="9"/>
      <c r="Z733" s="9"/>
    </row>
    <row r="734" spans="25:26" ht="12.75">
      <c r="Y734" s="9"/>
      <c r="Z734" s="9"/>
    </row>
    <row r="735" spans="25:26" ht="12.75">
      <c r="Y735" s="9"/>
      <c r="Z735" s="9"/>
    </row>
    <row r="736" spans="25:26" ht="12.75">
      <c r="Y736" s="9"/>
      <c r="Z736" s="9"/>
    </row>
    <row r="737" spans="25:26" ht="12.75">
      <c r="Y737" s="9"/>
      <c r="Z737" s="9"/>
    </row>
    <row r="738" spans="25:26" ht="12.75">
      <c r="Y738" s="9"/>
      <c r="Z738" s="9"/>
    </row>
    <row r="739" spans="25:26" ht="12.75">
      <c r="Y739" s="9"/>
      <c r="Z739" s="9"/>
    </row>
    <row r="740" spans="25:26" ht="12.75">
      <c r="Y740" s="9"/>
      <c r="Z740" s="9"/>
    </row>
    <row r="741" spans="25:26" ht="12.75">
      <c r="Y741" s="9"/>
      <c r="Z741" s="9"/>
    </row>
    <row r="742" spans="25:26" ht="12.75">
      <c r="Y742" s="9"/>
      <c r="Z742" s="9"/>
    </row>
    <row r="743" spans="25:26" ht="12.75">
      <c r="Y743" s="9"/>
      <c r="Z743" s="9"/>
    </row>
    <row r="744" spans="25:26" ht="12.75">
      <c r="Y744" s="9"/>
      <c r="Z744" s="9"/>
    </row>
    <row r="745" spans="25:26" ht="12.75">
      <c r="Y745" s="9"/>
      <c r="Z745" s="9"/>
    </row>
    <row r="746" spans="25:26" ht="12.75">
      <c r="Y746" s="9"/>
      <c r="Z746" s="9"/>
    </row>
    <row r="747" spans="25:26" ht="12.75">
      <c r="Y747" s="9"/>
      <c r="Z747" s="9"/>
    </row>
    <row r="748" spans="25:26" ht="12.75">
      <c r="Y748" s="9"/>
      <c r="Z748" s="9"/>
    </row>
    <row r="749" spans="25:26" ht="12.75">
      <c r="Y749" s="9"/>
      <c r="Z749" s="9"/>
    </row>
    <row r="750" spans="25:26" ht="12.75">
      <c r="Y750" s="9"/>
      <c r="Z750" s="9"/>
    </row>
    <row r="751" spans="25:26" ht="12.75">
      <c r="Y751" s="9"/>
      <c r="Z751" s="9"/>
    </row>
    <row r="752" spans="25:26" ht="12.75">
      <c r="Y752" s="9"/>
      <c r="Z752" s="9"/>
    </row>
    <row r="753" spans="25:26" ht="12.75">
      <c r="Y753" s="9"/>
      <c r="Z753" s="9"/>
    </row>
    <row r="754" spans="25:26" ht="12.75">
      <c r="Y754" s="9"/>
      <c r="Z754" s="9"/>
    </row>
    <row r="755" spans="25:26" ht="12.75">
      <c r="Y755" s="9"/>
      <c r="Z755" s="9"/>
    </row>
    <row r="756" spans="25:26" ht="12.75">
      <c r="Y756" s="9"/>
      <c r="Z756" s="9"/>
    </row>
    <row r="757" spans="25:26" ht="12.75">
      <c r="Y757" s="9"/>
      <c r="Z757" s="9"/>
    </row>
    <row r="758" spans="25:26" ht="12.75">
      <c r="Y758" s="9"/>
      <c r="Z758" s="9"/>
    </row>
    <row r="759" spans="25:26" ht="12.75">
      <c r="Y759" s="9"/>
      <c r="Z759" s="9"/>
    </row>
    <row r="760" spans="25:26" ht="12.75">
      <c r="Y760" s="9"/>
      <c r="Z760" s="9"/>
    </row>
    <row r="761" spans="25:26" ht="12.75">
      <c r="Y761" s="9"/>
      <c r="Z761" s="9"/>
    </row>
    <row r="762" spans="25:26" ht="12.75">
      <c r="Y762" s="9"/>
      <c r="Z762" s="9"/>
    </row>
    <row r="763" spans="25:26" ht="12.75">
      <c r="Y763" s="9"/>
      <c r="Z763" s="9"/>
    </row>
    <row r="764" spans="25:26" ht="12.75">
      <c r="Y764" s="9"/>
      <c r="Z764" s="9"/>
    </row>
    <row r="765" spans="25:26" ht="12.75">
      <c r="Y765" s="9"/>
      <c r="Z765" s="9"/>
    </row>
    <row r="766" spans="25:26" ht="12.75">
      <c r="Y766" s="9"/>
      <c r="Z766" s="9"/>
    </row>
    <row r="767" spans="25:26" ht="12.75">
      <c r="Y767" s="9"/>
      <c r="Z767" s="9"/>
    </row>
    <row r="768" spans="25:26" ht="12.75">
      <c r="Y768" s="9"/>
      <c r="Z768" s="9"/>
    </row>
    <row r="769" spans="25:26" ht="12.75">
      <c r="Y769" s="9"/>
      <c r="Z769" s="9"/>
    </row>
    <row r="770" spans="25:26" ht="12.75">
      <c r="Y770" s="9"/>
      <c r="Z770" s="9"/>
    </row>
    <row r="771" spans="25:26" ht="12.75">
      <c r="Y771" s="9"/>
      <c r="Z771" s="9"/>
    </row>
    <row r="772" spans="25:26" ht="12.75">
      <c r="Y772" s="9"/>
      <c r="Z772" s="9"/>
    </row>
    <row r="773" spans="25:26" ht="12.75">
      <c r="Y773" s="9"/>
      <c r="Z773" s="9"/>
    </row>
    <row r="774" spans="25:26" ht="12.75">
      <c r="Y774" s="9"/>
      <c r="Z774" s="9"/>
    </row>
    <row r="775" spans="25:26" ht="12.75">
      <c r="Y775" s="9"/>
      <c r="Z775" s="9"/>
    </row>
    <row r="776" spans="25:26" ht="12.75">
      <c r="Y776" s="9"/>
      <c r="Z776" s="9"/>
    </row>
    <row r="777" spans="25:26" ht="12.75">
      <c r="Y777" s="9"/>
      <c r="Z777" s="9"/>
    </row>
    <row r="778" spans="25:26" ht="12.75">
      <c r="Y778" s="9"/>
      <c r="Z778" s="9"/>
    </row>
    <row r="779" spans="25:26" ht="12.75">
      <c r="Y779" s="9"/>
      <c r="Z779" s="9"/>
    </row>
    <row r="780" spans="25:26" ht="12.75">
      <c r="Y780" s="9"/>
      <c r="Z780" s="9"/>
    </row>
    <row r="781" spans="25:26" ht="12.75">
      <c r="Y781" s="9"/>
      <c r="Z781" s="9"/>
    </row>
    <row r="782" spans="25:26" ht="12.75">
      <c r="Y782" s="9"/>
      <c r="Z782" s="9"/>
    </row>
    <row r="783" spans="25:26" ht="12.75">
      <c r="Y783" s="9"/>
      <c r="Z783" s="9"/>
    </row>
    <row r="784" spans="25:26" ht="12.75">
      <c r="Y784" s="9"/>
      <c r="Z784" s="9"/>
    </row>
    <row r="785" spans="25:26" ht="12.75">
      <c r="Y785" s="9"/>
      <c r="Z785" s="9"/>
    </row>
    <row r="786" spans="25:26" ht="12.75">
      <c r="Y786" s="9"/>
      <c r="Z786" s="9"/>
    </row>
    <row r="787" spans="25:26" ht="12.75">
      <c r="Y787" s="9"/>
      <c r="Z787" s="9"/>
    </row>
    <row r="788" spans="25:26" ht="12.75">
      <c r="Y788" s="9"/>
      <c r="Z788" s="9"/>
    </row>
    <row r="789" spans="25:26" ht="12.75">
      <c r="Y789" s="9"/>
      <c r="Z789" s="9"/>
    </row>
    <row r="790" spans="25:26" ht="12.75">
      <c r="Y790" s="9"/>
      <c r="Z790" s="9"/>
    </row>
    <row r="791" spans="25:26" ht="12.75">
      <c r="Y791" s="9"/>
      <c r="Z791" s="9"/>
    </row>
    <row r="792" spans="25:26" ht="12.75">
      <c r="Y792" s="9"/>
      <c r="Z792" s="9"/>
    </row>
    <row r="793" spans="25:26" ht="12.75">
      <c r="Y793" s="9"/>
      <c r="Z793" s="9"/>
    </row>
    <row r="794" spans="25:26" ht="12.75">
      <c r="Y794" s="9"/>
      <c r="Z794" s="9"/>
    </row>
    <row r="795" spans="25:26" ht="12.75">
      <c r="Y795" s="9"/>
      <c r="Z795" s="9"/>
    </row>
    <row r="796" spans="25:26" ht="12.75">
      <c r="Y796" s="9"/>
      <c r="Z796" s="9"/>
    </row>
    <row r="797" spans="25:26" ht="12.75">
      <c r="Y797" s="9"/>
      <c r="Z797" s="9"/>
    </row>
    <row r="798" spans="25:26" ht="12.75">
      <c r="Y798" s="9"/>
      <c r="Z798" s="9"/>
    </row>
    <row r="799" spans="25:26" ht="12.75">
      <c r="Y799" s="9"/>
      <c r="Z799" s="9"/>
    </row>
    <row r="800" spans="25:26" ht="12.75">
      <c r="Y800" s="9"/>
      <c r="Z800" s="9"/>
    </row>
    <row r="801" spans="25:26" ht="12.75">
      <c r="Y801" s="9"/>
      <c r="Z801" s="9"/>
    </row>
    <row r="802" spans="25:26" ht="12.75">
      <c r="Y802" s="9"/>
      <c r="Z802" s="9"/>
    </row>
    <row r="803" spans="25:26" ht="12.75">
      <c r="Y803" s="9"/>
      <c r="Z803" s="9"/>
    </row>
    <row r="804" spans="25:26" ht="12.75">
      <c r="Y804" s="9"/>
      <c r="Z804" s="9"/>
    </row>
    <row r="805" spans="25:26" ht="12.75">
      <c r="Y805" s="9"/>
      <c r="Z805" s="9"/>
    </row>
    <row r="806" spans="25:26" ht="12.75">
      <c r="Y806" s="9"/>
      <c r="Z806" s="9"/>
    </row>
    <row r="807" spans="25:26" ht="12.75">
      <c r="Y807" s="9"/>
      <c r="Z807" s="9"/>
    </row>
    <row r="808" spans="25:26" ht="12.75">
      <c r="Y808" s="9"/>
      <c r="Z808" s="9"/>
    </row>
    <row r="809" spans="25:26" ht="12.75">
      <c r="Y809" s="9"/>
      <c r="Z809" s="9"/>
    </row>
    <row r="810" spans="25:26" ht="12.75">
      <c r="Y810" s="9"/>
      <c r="Z810" s="9"/>
    </row>
    <row r="811" spans="25:26" ht="12.75">
      <c r="Y811" s="9"/>
      <c r="Z811" s="9"/>
    </row>
    <row r="812" spans="25:26" ht="12.75">
      <c r="Y812" s="9"/>
      <c r="Z812" s="9"/>
    </row>
    <row r="813" spans="25:26" ht="12.75">
      <c r="Y813" s="9"/>
      <c r="Z813" s="9"/>
    </row>
    <row r="814" spans="25:26" ht="12.75">
      <c r="Y814" s="9"/>
      <c r="Z814" s="9"/>
    </row>
    <row r="815" spans="25:26" ht="12.75">
      <c r="Y815" s="9"/>
      <c r="Z815" s="9"/>
    </row>
    <row r="816" spans="25:26" ht="12.75">
      <c r="Y816" s="9"/>
      <c r="Z816" s="9"/>
    </row>
    <row r="817" spans="25:26" ht="12.75">
      <c r="Y817" s="9"/>
      <c r="Z817" s="9"/>
    </row>
    <row r="818" spans="25:26" ht="12.75">
      <c r="Y818" s="9"/>
      <c r="Z818" s="9"/>
    </row>
    <row r="819" spans="25:26" ht="12.75">
      <c r="Y819" s="9"/>
      <c r="Z819" s="9"/>
    </row>
    <row r="820" spans="25:26" ht="12.75">
      <c r="Y820" s="9"/>
      <c r="Z820" s="9"/>
    </row>
    <row r="821" spans="25:26" ht="12.75">
      <c r="Y821" s="9"/>
      <c r="Z821" s="9"/>
    </row>
    <row r="822" spans="25:26" ht="12.75">
      <c r="Y822" s="9"/>
      <c r="Z822" s="9"/>
    </row>
    <row r="823" spans="25:26" ht="12.75">
      <c r="Y823" s="9"/>
      <c r="Z823" s="9"/>
    </row>
    <row r="824" spans="25:26" ht="12.75">
      <c r="Y824" s="9"/>
      <c r="Z824" s="9"/>
    </row>
    <row r="825" spans="25:26" ht="12.75">
      <c r="Y825" s="9"/>
      <c r="Z825" s="9"/>
    </row>
    <row r="826" spans="25:26" ht="12.75">
      <c r="Y826" s="9"/>
      <c r="Z826" s="9"/>
    </row>
    <row r="827" spans="25:26" ht="12.75">
      <c r="Y827" s="9"/>
      <c r="Z827" s="9"/>
    </row>
    <row r="828" spans="25:26" ht="12.75">
      <c r="Y828" s="9"/>
      <c r="Z828" s="9"/>
    </row>
    <row r="829" spans="25:26" ht="12.75">
      <c r="Y829" s="9"/>
      <c r="Z829" s="9"/>
    </row>
    <row r="830" spans="25:26" ht="12.75">
      <c r="Y830" s="9"/>
      <c r="Z830" s="9"/>
    </row>
    <row r="831" spans="25:26" ht="12.75">
      <c r="Y831" s="9"/>
      <c r="Z831" s="9"/>
    </row>
    <row r="832" spans="25:26" ht="12.75">
      <c r="Y832" s="9"/>
      <c r="Z832" s="9"/>
    </row>
    <row r="833" spans="25:26" ht="12.75">
      <c r="Y833" s="9"/>
      <c r="Z833" s="9"/>
    </row>
    <row r="834" spans="25:26" ht="12.75">
      <c r="Y834" s="9"/>
      <c r="Z834" s="9"/>
    </row>
    <row r="835" spans="25:26" ht="12.75">
      <c r="Y835" s="9"/>
      <c r="Z835" s="9"/>
    </row>
    <row r="836" spans="25:26" ht="12.75">
      <c r="Y836" s="9"/>
      <c r="Z836" s="9"/>
    </row>
    <row r="837" spans="25:26" ht="12.75">
      <c r="Y837" s="9"/>
      <c r="Z837" s="9"/>
    </row>
    <row r="838" spans="25:26" ht="12.75">
      <c r="Y838" s="9"/>
      <c r="Z838" s="9"/>
    </row>
    <row r="839" spans="25:26" ht="12.75">
      <c r="Y839" s="9"/>
      <c r="Z839" s="9"/>
    </row>
    <row r="840" spans="25:26" ht="12.75">
      <c r="Y840" s="9"/>
      <c r="Z840" s="9"/>
    </row>
    <row r="841" spans="25:26" ht="12.75">
      <c r="Y841" s="9"/>
      <c r="Z841" s="9"/>
    </row>
    <row r="842" spans="25:26" ht="12.75">
      <c r="Y842" s="9"/>
      <c r="Z842" s="9"/>
    </row>
    <row r="843" spans="25:26" ht="12.75">
      <c r="Y843" s="9"/>
      <c r="Z843" s="9"/>
    </row>
    <row r="844" spans="25:26" ht="12.75">
      <c r="Y844" s="9"/>
      <c r="Z844" s="9"/>
    </row>
    <row r="845" spans="25:26" ht="12.75">
      <c r="Y845" s="9"/>
      <c r="Z845" s="9"/>
    </row>
    <row r="846" spans="25:26" ht="12.75">
      <c r="Y846" s="9"/>
      <c r="Z846" s="9"/>
    </row>
    <row r="847" spans="25:26" ht="12.75">
      <c r="Y847" s="9"/>
      <c r="Z847" s="9"/>
    </row>
    <row r="848" spans="25:26" ht="12.75">
      <c r="Y848" s="9"/>
      <c r="Z848" s="9"/>
    </row>
    <row r="849" spans="25:26" ht="12.75">
      <c r="Y849" s="9"/>
      <c r="Z849" s="9"/>
    </row>
    <row r="850" spans="25:26" ht="12.75">
      <c r="Y850" s="9"/>
      <c r="Z850" s="9"/>
    </row>
    <row r="851" spans="25:26" ht="12.75">
      <c r="Y851" s="9"/>
      <c r="Z851" s="9"/>
    </row>
    <row r="852" spans="25:26" ht="12.75">
      <c r="Y852" s="9"/>
      <c r="Z852" s="9"/>
    </row>
    <row r="853" spans="25:26" ht="12.75">
      <c r="Y853" s="9"/>
      <c r="Z853" s="9"/>
    </row>
    <row r="854" spans="25:26" ht="12.75">
      <c r="Y854" s="9"/>
      <c r="Z854" s="9"/>
    </row>
    <row r="855" spans="25:26" ht="12.75">
      <c r="Y855" s="9"/>
      <c r="Z855" s="9"/>
    </row>
    <row r="856" spans="25:26" ht="12.75">
      <c r="Y856" s="9"/>
      <c r="Z856" s="9"/>
    </row>
    <row r="857" spans="25:26" ht="12.75">
      <c r="Y857" s="9"/>
      <c r="Z857" s="9"/>
    </row>
    <row r="858" spans="25:26" ht="12.75">
      <c r="Y858" s="9"/>
      <c r="Z858" s="9"/>
    </row>
    <row r="859" spans="25:26" ht="12.75">
      <c r="Y859" s="9"/>
      <c r="Z859" s="9"/>
    </row>
    <row r="860" spans="25:26" ht="12.75">
      <c r="Y860" s="9"/>
      <c r="Z860" s="9"/>
    </row>
    <row r="861" spans="25:26" ht="12.75">
      <c r="Y861" s="9"/>
      <c r="Z861" s="9"/>
    </row>
    <row r="862" spans="25:26" ht="12.75">
      <c r="Y862" s="9"/>
      <c r="Z862" s="9"/>
    </row>
    <row r="863" spans="25:26" ht="12.75">
      <c r="Y863" s="9"/>
      <c r="Z863" s="9"/>
    </row>
    <row r="864" spans="25:26" ht="12.75">
      <c r="Y864" s="9"/>
      <c r="Z864" s="9"/>
    </row>
    <row r="865" spans="25:26" ht="12.75">
      <c r="Y865" s="9"/>
      <c r="Z865" s="9"/>
    </row>
    <row r="866" spans="25:26" ht="12.75">
      <c r="Y866" s="9"/>
      <c r="Z866" s="9"/>
    </row>
    <row r="867" spans="25:26" ht="12.75">
      <c r="Y867" s="9"/>
      <c r="Z867" s="9"/>
    </row>
    <row r="868" spans="25:26" ht="12.75">
      <c r="Y868" s="9"/>
      <c r="Z868" s="9"/>
    </row>
    <row r="869" spans="25:26" ht="12.75">
      <c r="Y869" s="9"/>
      <c r="Z869" s="9"/>
    </row>
    <row r="870" spans="25:26" ht="12.75">
      <c r="Y870" s="9"/>
      <c r="Z870" s="9"/>
    </row>
    <row r="871" spans="25:26" ht="12.75">
      <c r="Y871" s="9"/>
      <c r="Z871" s="9"/>
    </row>
    <row r="872" spans="25:26" ht="12.75">
      <c r="Y872" s="9"/>
      <c r="Z872" s="9"/>
    </row>
    <row r="873" spans="25:26" ht="12.75">
      <c r="Y873" s="9"/>
      <c r="Z873" s="9"/>
    </row>
    <row r="874" spans="25:26" ht="12.75">
      <c r="Y874" s="9"/>
      <c r="Z874" s="9"/>
    </row>
    <row r="875" spans="25:26" ht="12.75">
      <c r="Y875" s="9"/>
      <c r="Z875" s="9"/>
    </row>
    <row r="876" spans="25:26" ht="12.75">
      <c r="Y876" s="9"/>
      <c r="Z876" s="9"/>
    </row>
    <row r="877" spans="25:26" ht="12.75">
      <c r="Y877" s="9"/>
      <c r="Z877" s="9"/>
    </row>
    <row r="878" spans="25:26" ht="12.75">
      <c r="Y878" s="9"/>
      <c r="Z878" s="9"/>
    </row>
    <row r="879" spans="25:26" ht="12.75">
      <c r="Y879" s="9"/>
      <c r="Z879" s="9"/>
    </row>
    <row r="880" spans="25:26" ht="12.75">
      <c r="Y880" s="9"/>
      <c r="Z880" s="9"/>
    </row>
    <row r="881" spans="25:26" ht="12.75">
      <c r="Y881" s="9"/>
      <c r="Z881" s="9"/>
    </row>
    <row r="882" spans="25:26" ht="12.75">
      <c r="Y882" s="9"/>
      <c r="Z882" s="9"/>
    </row>
    <row r="883" spans="25:26" ht="12.75">
      <c r="Y883" s="9"/>
      <c r="Z883" s="9"/>
    </row>
    <row r="884" spans="25:26" ht="12.75">
      <c r="Y884" s="9"/>
      <c r="Z884" s="9"/>
    </row>
    <row r="885" spans="25:26" ht="12.75">
      <c r="Y885" s="9"/>
      <c r="Z885" s="9"/>
    </row>
    <row r="886" spans="25:26" ht="12.75">
      <c r="Y886" s="9"/>
      <c r="Z886" s="9"/>
    </row>
    <row r="887" spans="25:26" ht="12.75">
      <c r="Y887" s="9"/>
      <c r="Z887" s="9"/>
    </row>
    <row r="888" spans="25:26" ht="12.75">
      <c r="Y888" s="9"/>
      <c r="Z888" s="9"/>
    </row>
    <row r="889" spans="25:26" ht="12.75">
      <c r="Y889" s="9"/>
      <c r="Z889" s="9"/>
    </row>
    <row r="890" spans="25:26" ht="12.75">
      <c r="Y890" s="9"/>
      <c r="Z890" s="9"/>
    </row>
    <row r="891" spans="25:26" ht="12.75">
      <c r="Y891" s="9"/>
      <c r="Z891" s="9"/>
    </row>
    <row r="892" spans="25:26" ht="12.75">
      <c r="Y892" s="9"/>
      <c r="Z892" s="9"/>
    </row>
    <row r="893" spans="25:26" ht="12.75">
      <c r="Y893" s="9"/>
      <c r="Z893" s="9"/>
    </row>
    <row r="894" spans="25:26" ht="12.75">
      <c r="Y894" s="9"/>
      <c r="Z894" s="9"/>
    </row>
    <row r="895" spans="25:26" ht="12.75">
      <c r="Y895" s="9"/>
      <c r="Z895" s="9"/>
    </row>
    <row r="896" spans="25:26" ht="12.75">
      <c r="Y896" s="9"/>
      <c r="Z896" s="9"/>
    </row>
    <row r="897" spans="25:26" ht="12.75">
      <c r="Y897" s="9"/>
      <c r="Z897" s="9"/>
    </row>
    <row r="898" spans="25:26" ht="12.75">
      <c r="Y898" s="9"/>
      <c r="Z898" s="9"/>
    </row>
    <row r="899" spans="25:26" ht="12.75">
      <c r="Y899" s="9"/>
      <c r="Z899" s="9"/>
    </row>
    <row r="900" spans="25:26" ht="12.75">
      <c r="Y900" s="9"/>
      <c r="Z900" s="9"/>
    </row>
    <row r="901" spans="25:26" ht="12.75">
      <c r="Y901" s="9"/>
      <c r="Z901" s="9"/>
    </row>
    <row r="902" spans="25:26" ht="12.75">
      <c r="Y902" s="9"/>
      <c r="Z902" s="9"/>
    </row>
    <row r="903" spans="25:26" ht="12.75">
      <c r="Y903" s="9"/>
      <c r="Z903" s="9"/>
    </row>
    <row r="904" spans="25:26" ht="12.75">
      <c r="Y904" s="9"/>
      <c r="Z904" s="9"/>
    </row>
    <row r="905" spans="25:26" ht="12.75">
      <c r="Y905" s="9"/>
      <c r="Z905" s="9"/>
    </row>
    <row r="906" spans="25:26" ht="12.75">
      <c r="Y906" s="9"/>
      <c r="Z906" s="9"/>
    </row>
    <row r="907" spans="25:26" ht="12.75">
      <c r="Y907" s="9"/>
      <c r="Z907" s="9"/>
    </row>
    <row r="908" spans="25:26" ht="12.75">
      <c r="Y908" s="9"/>
      <c r="Z908" s="9"/>
    </row>
    <row r="909" spans="25:26" ht="12.75">
      <c r="Y909" s="9"/>
      <c r="Z909" s="9"/>
    </row>
    <row r="910" spans="25:26" ht="12.75">
      <c r="Y910" s="9"/>
      <c r="Z910" s="9"/>
    </row>
    <row r="911" spans="25:26" ht="12.75">
      <c r="Y911" s="9"/>
      <c r="Z911" s="9"/>
    </row>
    <row r="912" spans="25:26" ht="12.75">
      <c r="Y912" s="9"/>
      <c r="Z912" s="9"/>
    </row>
    <row r="913" spans="25:26" ht="12.75">
      <c r="Y913" s="9"/>
      <c r="Z913" s="9"/>
    </row>
    <row r="914" spans="25:26" ht="12.75">
      <c r="Y914" s="9"/>
      <c r="Z914" s="9"/>
    </row>
    <row r="915" spans="25:26" ht="12.75">
      <c r="Y915" s="9"/>
      <c r="Z915" s="9"/>
    </row>
    <row r="916" spans="25:26" ht="12.75">
      <c r="Y916" s="9"/>
      <c r="Z916" s="9"/>
    </row>
    <row r="917" spans="25:26" ht="12.75">
      <c r="Y917" s="9"/>
      <c r="Z917" s="9"/>
    </row>
    <row r="918" spans="25:26" ht="12.75">
      <c r="Y918" s="9"/>
      <c r="Z918" s="9"/>
    </row>
    <row r="919" spans="25:26" ht="12.75">
      <c r="Y919" s="9"/>
      <c r="Z919" s="9"/>
    </row>
    <row r="920" spans="25:26" ht="12.75">
      <c r="Y920" s="9"/>
      <c r="Z920" s="9"/>
    </row>
    <row r="921" spans="25:26" ht="12.75">
      <c r="Y921" s="9"/>
      <c r="Z921" s="9"/>
    </row>
    <row r="922" spans="25:26" ht="12.75">
      <c r="Y922" s="9"/>
      <c r="Z922" s="9"/>
    </row>
    <row r="923" spans="25:26" ht="12.75">
      <c r="Y923" s="9"/>
      <c r="Z923" s="9"/>
    </row>
    <row r="924" spans="25:26" ht="12.75">
      <c r="Y924" s="9"/>
      <c r="Z924" s="9"/>
    </row>
    <row r="925" spans="25:26" ht="12.75">
      <c r="Y925" s="9"/>
      <c r="Z925" s="9"/>
    </row>
    <row r="926" spans="25:26" ht="12.75">
      <c r="Y926" s="9"/>
      <c r="Z926" s="9"/>
    </row>
    <row r="927" spans="25:26" ht="12.75">
      <c r="Y927" s="9"/>
      <c r="Z927" s="9"/>
    </row>
    <row r="928" spans="25:26" ht="12.75">
      <c r="Y928" s="9"/>
      <c r="Z928" s="9"/>
    </row>
    <row r="929" spans="25:26" ht="12.75">
      <c r="Y929" s="9"/>
      <c r="Z929" s="9"/>
    </row>
    <row r="930" spans="25:26" ht="12.75">
      <c r="Y930" s="9"/>
      <c r="Z930" s="9"/>
    </row>
    <row r="931" spans="25:26" ht="12.75">
      <c r="Y931" s="9"/>
      <c r="Z931" s="9"/>
    </row>
    <row r="932" spans="25:26" ht="12.75">
      <c r="Y932" s="9"/>
      <c r="Z932" s="9"/>
    </row>
    <row r="933" spans="25:26" ht="12.75">
      <c r="Y933" s="9"/>
      <c r="Z933" s="9"/>
    </row>
    <row r="934" spans="25:26" ht="12.75">
      <c r="Y934" s="9"/>
      <c r="Z934" s="9"/>
    </row>
    <row r="935" spans="25:26" ht="12.75">
      <c r="Y935" s="9"/>
      <c r="Z935" s="9"/>
    </row>
    <row r="936" spans="25:26" ht="12.75">
      <c r="Y936" s="9"/>
      <c r="Z936" s="9"/>
    </row>
    <row r="937" spans="25:26" ht="12.75">
      <c r="Y937" s="9"/>
      <c r="Z937" s="9"/>
    </row>
    <row r="938" spans="25:26" ht="12.75">
      <c r="Y938" s="9"/>
      <c r="Z938" s="9"/>
    </row>
    <row r="939" spans="25:26" ht="12.75">
      <c r="Y939" s="9"/>
      <c r="Z939" s="9"/>
    </row>
    <row r="940" spans="25:26" ht="12.75">
      <c r="Y940" s="9"/>
      <c r="Z940" s="9"/>
    </row>
    <row r="941" spans="25:26" ht="12.75">
      <c r="Y941" s="9"/>
      <c r="Z941" s="9"/>
    </row>
    <row r="942" spans="25:26" ht="12.75">
      <c r="Y942" s="9"/>
      <c r="Z942" s="9"/>
    </row>
    <row r="943" spans="25:26" ht="12.75">
      <c r="Y943" s="9"/>
      <c r="Z943" s="9"/>
    </row>
    <row r="944" spans="25:26" ht="12.75">
      <c r="Y944" s="9"/>
      <c r="Z944" s="9"/>
    </row>
    <row r="945" spans="25:26" ht="12.75">
      <c r="Y945" s="9"/>
      <c r="Z945" s="9"/>
    </row>
    <row r="946" spans="25:26" ht="12.75">
      <c r="Y946" s="9"/>
      <c r="Z946" s="9"/>
    </row>
    <row r="947" spans="25:26" ht="12.75">
      <c r="Y947" s="9"/>
      <c r="Z947" s="9"/>
    </row>
    <row r="948" spans="25:26" ht="12.75">
      <c r="Y948" s="9"/>
      <c r="Z948" s="9"/>
    </row>
    <row r="949" spans="25:26" ht="12.75">
      <c r="Y949" s="9"/>
      <c r="Z949" s="9"/>
    </row>
    <row r="950" spans="25:26" ht="12.75">
      <c r="Y950" s="9"/>
      <c r="Z950" s="9"/>
    </row>
    <row r="951" spans="25:26" ht="12.75">
      <c r="Y951" s="9"/>
      <c r="Z951" s="9"/>
    </row>
    <row r="952" spans="25:26" ht="12.75">
      <c r="Y952" s="9"/>
      <c r="Z952" s="9"/>
    </row>
    <row r="953" spans="25:26" ht="12.75">
      <c r="Y953" s="9"/>
      <c r="Z953" s="9"/>
    </row>
    <row r="954" spans="25:26" ht="12.75">
      <c r="Y954" s="9"/>
      <c r="Z954" s="9"/>
    </row>
    <row r="955" spans="25:26" ht="12.75">
      <c r="Y955" s="9"/>
      <c r="Z955" s="9"/>
    </row>
    <row r="956" spans="25:26" ht="12.75">
      <c r="Y956" s="9"/>
      <c r="Z956" s="9"/>
    </row>
    <row r="957" spans="25:26" ht="12.75">
      <c r="Y957" s="9"/>
      <c r="Z957" s="9"/>
    </row>
    <row r="958" spans="25:26" ht="12.75">
      <c r="Y958" s="9"/>
      <c r="Z958" s="9"/>
    </row>
    <row r="959" spans="25:26" ht="12.75">
      <c r="Y959" s="9"/>
      <c r="Z959" s="9"/>
    </row>
    <row r="960" spans="25:26" ht="12.75">
      <c r="Y960" s="9"/>
      <c r="Z960" s="9"/>
    </row>
    <row r="961" spans="25:26" ht="12.75">
      <c r="Y961" s="9"/>
      <c r="Z961" s="9"/>
    </row>
    <row r="962" spans="25:26" ht="12.75">
      <c r="Y962" s="9"/>
      <c r="Z962" s="9"/>
    </row>
    <row r="963" spans="25:26" ht="12.75">
      <c r="Y963" s="9"/>
      <c r="Z963" s="9"/>
    </row>
    <row r="964" spans="25:26" ht="12.75">
      <c r="Y964" s="9"/>
      <c r="Z964" s="9"/>
    </row>
    <row r="965" spans="25:26" ht="12.75">
      <c r="Y965" s="9"/>
      <c r="Z965" s="9"/>
    </row>
    <row r="966" spans="25:26" ht="12.75">
      <c r="Y966" s="9"/>
      <c r="Z966" s="9"/>
    </row>
    <row r="967" spans="25:26" ht="12.75">
      <c r="Y967" s="9"/>
      <c r="Z967" s="9"/>
    </row>
    <row r="968" spans="25:26" ht="12.75">
      <c r="Y968" s="9"/>
      <c r="Z968" s="9"/>
    </row>
    <row r="969" spans="25:26" ht="12.75">
      <c r="Y969" s="9"/>
      <c r="Z969" s="9"/>
    </row>
    <row r="970" spans="25:26" ht="12.75">
      <c r="Y970" s="9"/>
      <c r="Z970" s="9"/>
    </row>
    <row r="971" spans="25:26" ht="12.75">
      <c r="Y971" s="9"/>
      <c r="Z971" s="9"/>
    </row>
    <row r="972" spans="25:26" ht="12.75">
      <c r="Y972" s="9"/>
      <c r="Z972" s="9"/>
    </row>
    <row r="973" spans="25:26" ht="12.75">
      <c r="Y973" s="9"/>
      <c r="Z973" s="9"/>
    </row>
    <row r="974" spans="25:26" ht="12.75">
      <c r="Y974" s="9"/>
      <c r="Z974" s="9"/>
    </row>
    <row r="975" spans="25:26" ht="12.75">
      <c r="Y975" s="9"/>
      <c r="Z975" s="9"/>
    </row>
    <row r="976" spans="25:26" ht="12.75">
      <c r="Y976" s="9"/>
      <c r="Z976" s="9"/>
    </row>
    <row r="977" spans="25:26" ht="12.75">
      <c r="Y977" s="9"/>
      <c r="Z977" s="9"/>
    </row>
    <row r="978" spans="25:26" ht="12.75">
      <c r="Y978" s="9"/>
      <c r="Z978" s="9"/>
    </row>
    <row r="979" spans="25:26" ht="12.75">
      <c r="Y979" s="9"/>
      <c r="Z979" s="9"/>
    </row>
    <row r="980" spans="25:26" ht="12.75">
      <c r="Y980" s="9"/>
      <c r="Z980" s="9"/>
    </row>
    <row r="981" spans="25:26" ht="12.75">
      <c r="Y981" s="9"/>
      <c r="Z981" s="9"/>
    </row>
    <row r="982" spans="25:26" ht="12.75">
      <c r="Y982" s="9"/>
      <c r="Z982" s="9"/>
    </row>
    <row r="983" spans="25:26" ht="12.75">
      <c r="Y983" s="9"/>
      <c r="Z983" s="9"/>
    </row>
    <row r="984" spans="25:26" ht="12.75">
      <c r="Y984" s="9"/>
      <c r="Z984" s="9"/>
    </row>
    <row r="985" spans="25:26" ht="12.75">
      <c r="Y985" s="9"/>
      <c r="Z985" s="9"/>
    </row>
    <row r="986" spans="25:26" ht="12.75">
      <c r="Y986" s="9"/>
      <c r="Z986" s="9"/>
    </row>
    <row r="987" spans="25:26" ht="12.75">
      <c r="Y987" s="9"/>
      <c r="Z987" s="9"/>
    </row>
    <row r="988" spans="25:26" ht="12.75">
      <c r="Y988" s="9"/>
      <c r="Z988" s="9"/>
    </row>
    <row r="989" spans="25:26" ht="12.75">
      <c r="Y989" s="9"/>
      <c r="Z989" s="9"/>
    </row>
    <row r="990" spans="25:26" ht="12.75">
      <c r="Y990" s="9"/>
      <c r="Z990" s="9"/>
    </row>
    <row r="991" spans="25:26" ht="12.75">
      <c r="Y991" s="9"/>
      <c r="Z991" s="9"/>
    </row>
    <row r="992" spans="25:26" ht="12.75">
      <c r="Y992" s="9"/>
      <c r="Z992" s="9"/>
    </row>
    <row r="993" spans="25:26" ht="12.75">
      <c r="Y993" s="9"/>
      <c r="Z993" s="9"/>
    </row>
    <row r="994" spans="25:26" ht="12.75">
      <c r="Y994" s="9"/>
      <c r="Z994" s="9"/>
    </row>
    <row r="995" spans="25:26" ht="12.75">
      <c r="Y995" s="9"/>
      <c r="Z995" s="9"/>
    </row>
    <row r="996" spans="25:26" ht="12.75">
      <c r="Y996" s="9"/>
      <c r="Z996" s="9"/>
    </row>
    <row r="997" spans="25:26" ht="12.75">
      <c r="Y997" s="9"/>
      <c r="Z997" s="9"/>
    </row>
    <row r="998" spans="25:26" ht="12.75">
      <c r="Y998" s="9"/>
      <c r="Z998" s="9"/>
    </row>
    <row r="999" spans="25:26" ht="12.75">
      <c r="Y999" s="9"/>
      <c r="Z999" s="9"/>
    </row>
    <row r="1000" spans="25:26" ht="12.75">
      <c r="Y1000" s="9"/>
      <c r="Z1000" s="9"/>
    </row>
    <row r="1001" spans="25:26" ht="12.75">
      <c r="Y1001" s="9"/>
      <c r="Z1001" s="9"/>
    </row>
    <row r="1002" spans="25:26" ht="12.75">
      <c r="Y1002" s="9"/>
      <c r="Z1002" s="9"/>
    </row>
    <row r="1003" spans="25:26" ht="12.75">
      <c r="Y1003" s="9"/>
      <c r="Z1003" s="9"/>
    </row>
    <row r="1004" spans="25:26" ht="12.75">
      <c r="Y1004" s="9"/>
      <c r="Z1004" s="9"/>
    </row>
    <row r="1005" spans="25:26" ht="12.75">
      <c r="Y1005" s="9"/>
      <c r="Z1005" s="9"/>
    </row>
    <row r="1006" spans="25:26" ht="12.75">
      <c r="Y1006" s="9"/>
      <c r="Z1006" s="9"/>
    </row>
    <row r="1007" spans="25:26" ht="12.75">
      <c r="Y1007" s="9"/>
      <c r="Z1007" s="9"/>
    </row>
    <row r="1008" spans="25:26" ht="12.75">
      <c r="Y1008" s="9"/>
      <c r="Z1008" s="9"/>
    </row>
    <row r="1009" spans="25:26" ht="12.75">
      <c r="Y1009" s="9"/>
      <c r="Z1009" s="9"/>
    </row>
    <row r="1010" spans="25:26" ht="12.75">
      <c r="Y1010" s="9"/>
      <c r="Z1010" s="9"/>
    </row>
    <row r="1011" spans="25:26" ht="12.75">
      <c r="Y1011" s="9"/>
      <c r="Z1011" s="9"/>
    </row>
    <row r="1012" spans="25:26" ht="12.75">
      <c r="Y1012" s="9"/>
      <c r="Z1012" s="9"/>
    </row>
    <row r="1013" spans="25:26" ht="12.75">
      <c r="Y1013" s="9"/>
      <c r="Z1013" s="9"/>
    </row>
    <row r="1014" spans="25:26" ht="12.75">
      <c r="Y1014" s="9"/>
      <c r="Z1014" s="9"/>
    </row>
    <row r="1015" spans="25:26" ht="12.75">
      <c r="Y1015" s="9"/>
      <c r="Z1015" s="9"/>
    </row>
    <row r="1016" spans="25:26" ht="12.75">
      <c r="Y1016" s="9"/>
      <c r="Z1016" s="9"/>
    </row>
    <row r="1017" spans="25:26" ht="12.75">
      <c r="Y1017" s="9"/>
      <c r="Z1017" s="9"/>
    </row>
    <row r="1018" spans="25:26" ht="12.75">
      <c r="Y1018" s="9"/>
      <c r="Z1018" s="9"/>
    </row>
    <row r="1019" spans="25:26" ht="12.75">
      <c r="Y1019" s="9"/>
      <c r="Z1019" s="9"/>
    </row>
    <row r="1020" spans="25:26" ht="12.75">
      <c r="Y1020" s="9"/>
      <c r="Z1020" s="9"/>
    </row>
    <row r="1021" spans="25:26" ht="12.75">
      <c r="Y1021" s="9"/>
      <c r="Z1021" s="9"/>
    </row>
    <row r="1022" spans="25:26" ht="12.75">
      <c r="Y1022" s="9"/>
      <c r="Z1022" s="9"/>
    </row>
    <row r="1023" spans="25:26" ht="12.75">
      <c r="Y1023" s="9"/>
      <c r="Z1023" s="9"/>
    </row>
    <row r="1024" spans="25:26" ht="12.75">
      <c r="Y1024" s="9"/>
      <c r="Z1024" s="9"/>
    </row>
    <row r="1025" spans="25:26" ht="12.75">
      <c r="Y1025" s="9"/>
      <c r="Z1025" s="9"/>
    </row>
    <row r="1026" spans="25:26" ht="12.75">
      <c r="Y1026" s="9"/>
      <c r="Z1026" s="9"/>
    </row>
    <row r="1027" spans="25:26" ht="12.75">
      <c r="Y1027" s="9"/>
      <c r="Z1027" s="9"/>
    </row>
    <row r="1028" spans="25:26" ht="12.75">
      <c r="Y1028" s="9"/>
      <c r="Z1028" s="9"/>
    </row>
    <row r="1029" spans="25:26" ht="12.75">
      <c r="Y1029" s="9"/>
      <c r="Z1029" s="9"/>
    </row>
    <row r="1030" spans="25:26" ht="12.75">
      <c r="Y1030" s="9"/>
      <c r="Z1030" s="9"/>
    </row>
    <row r="1031" spans="25:26" ht="12.75">
      <c r="Y1031" s="9"/>
      <c r="Z1031" s="9"/>
    </row>
    <row r="1032" spans="25:26" ht="12.75">
      <c r="Y1032" s="9"/>
      <c r="Z1032" s="9"/>
    </row>
    <row r="1033" spans="25:26" ht="12.75">
      <c r="Y1033" s="9"/>
      <c r="Z1033" s="9"/>
    </row>
    <row r="1034" spans="25:26" ht="12.75">
      <c r="Y1034" s="9"/>
      <c r="Z1034" s="9"/>
    </row>
    <row r="1035" spans="25:26" ht="12.75">
      <c r="Y1035" s="9"/>
      <c r="Z1035" s="9"/>
    </row>
    <row r="1036" spans="25:26" ht="12.75">
      <c r="Y1036" s="9"/>
      <c r="Z1036" s="9"/>
    </row>
    <row r="1037" spans="25:26" ht="12.75">
      <c r="Y1037" s="9"/>
      <c r="Z1037" s="9"/>
    </row>
    <row r="1038" spans="25:26" ht="12.75">
      <c r="Y1038" s="9"/>
      <c r="Z1038" s="9"/>
    </row>
    <row r="1039" spans="25:26" ht="12.75">
      <c r="Y1039" s="9"/>
      <c r="Z1039" s="9"/>
    </row>
    <row r="1040" spans="25:26" ht="12.75">
      <c r="Y1040" s="9"/>
      <c r="Z1040" s="9"/>
    </row>
    <row r="1041" spans="25:26" ht="12.75">
      <c r="Y1041" s="9"/>
      <c r="Z1041" s="9"/>
    </row>
    <row r="1042" spans="25:26" ht="12.75">
      <c r="Y1042" s="9"/>
      <c r="Z1042" s="9"/>
    </row>
    <row r="1043" spans="25:26" ht="12.75">
      <c r="Y1043" s="9"/>
      <c r="Z1043" s="9"/>
    </row>
    <row r="1044" spans="25:26" ht="12.75">
      <c r="Y1044" s="9"/>
      <c r="Z1044" s="9"/>
    </row>
    <row r="1045" spans="25:26" ht="12.75">
      <c r="Y1045" s="9"/>
      <c r="Z1045" s="9"/>
    </row>
    <row r="1046" spans="25:26" ht="12.75">
      <c r="Y1046" s="9"/>
      <c r="Z1046" s="9"/>
    </row>
    <row r="1047" spans="25:26" ht="12.75">
      <c r="Y1047" s="9"/>
      <c r="Z1047" s="9"/>
    </row>
    <row r="1048" spans="25:26" ht="12.75">
      <c r="Y1048" s="9"/>
      <c r="Z1048" s="9"/>
    </row>
    <row r="1049" spans="25:26" ht="12.75">
      <c r="Y1049" s="9"/>
      <c r="Z1049" s="9"/>
    </row>
    <row r="1050" spans="25:26" ht="12.75">
      <c r="Y1050" s="9"/>
      <c r="Z1050" s="9"/>
    </row>
    <row r="1051" spans="25:26" ht="12.75">
      <c r="Y1051" s="9"/>
      <c r="Z1051" s="9"/>
    </row>
    <row r="1052" spans="25:26" ht="12.75">
      <c r="Y1052" s="9"/>
      <c r="Z1052" s="9"/>
    </row>
    <row r="1053" spans="25:26" ht="12.75">
      <c r="Y1053" s="9"/>
      <c r="Z1053" s="9"/>
    </row>
    <row r="1054" spans="25:26" ht="12.75">
      <c r="Y1054" s="9"/>
      <c r="Z1054" s="9"/>
    </row>
    <row r="1055" spans="25:26" ht="12.75">
      <c r="Y1055" s="9"/>
      <c r="Z1055" s="9"/>
    </row>
    <row r="1056" spans="25:26" ht="12.75">
      <c r="Y1056" s="9"/>
      <c r="Z1056" s="9"/>
    </row>
    <row r="1057" spans="25:26" ht="12.75">
      <c r="Y1057" s="9"/>
      <c r="Z1057" s="9"/>
    </row>
    <row r="1058" spans="25:26" ht="12.75">
      <c r="Y1058" s="9"/>
      <c r="Z1058" s="9"/>
    </row>
    <row r="1059" spans="25:26" ht="12.75">
      <c r="Y1059" s="9"/>
      <c r="Z1059" s="9"/>
    </row>
    <row r="1060" spans="25:26" ht="12.75">
      <c r="Y1060" s="9"/>
      <c r="Z1060" s="9"/>
    </row>
    <row r="1061" spans="25:26" ht="12.75">
      <c r="Y1061" s="9"/>
      <c r="Z1061" s="9"/>
    </row>
    <row r="1062" spans="25:26" ht="12.75">
      <c r="Y1062" s="9"/>
      <c r="Z1062" s="9"/>
    </row>
    <row r="1063" spans="25:26" ht="12.75">
      <c r="Y1063" s="9"/>
      <c r="Z1063" s="9"/>
    </row>
    <row r="1064" spans="25:26" ht="12.75">
      <c r="Y1064" s="9"/>
      <c r="Z1064" s="9"/>
    </row>
    <row r="1065" spans="25:26" ht="12.75">
      <c r="Y1065" s="9"/>
      <c r="Z1065" s="9"/>
    </row>
    <row r="1066" spans="25:26" ht="12.75">
      <c r="Y1066" s="9"/>
      <c r="Z1066" s="9"/>
    </row>
    <row r="1067" spans="25:26" ht="12.75">
      <c r="Y1067" s="9"/>
      <c r="Z1067" s="9"/>
    </row>
    <row r="1068" spans="25:26" ht="12.75">
      <c r="Y1068" s="9"/>
      <c r="Z1068" s="9"/>
    </row>
    <row r="1069" spans="25:26" ht="12.75">
      <c r="Y1069" s="9"/>
      <c r="Z1069" s="9"/>
    </row>
    <row r="1070" spans="25:26" ht="12.75">
      <c r="Y1070" s="9"/>
      <c r="Z1070" s="9"/>
    </row>
    <row r="1071" spans="25:26" ht="12.75">
      <c r="Y1071" s="9"/>
      <c r="Z1071" s="9"/>
    </row>
    <row r="1072" spans="25:26" ht="12.75">
      <c r="Y1072" s="9"/>
      <c r="Z1072" s="9"/>
    </row>
    <row r="1073" spans="25:26" ht="12.75">
      <c r="Y1073" s="9"/>
      <c r="Z1073" s="9"/>
    </row>
    <row r="1074" spans="25:26" ht="12.75">
      <c r="Y1074" s="9"/>
      <c r="Z1074" s="9"/>
    </row>
    <row r="1075" spans="25:26" ht="12.75">
      <c r="Y1075" s="9"/>
      <c r="Z1075" s="9"/>
    </row>
    <row r="1076" spans="25:26" ht="12.75">
      <c r="Y1076" s="9"/>
      <c r="Z1076" s="9"/>
    </row>
    <row r="1077" spans="25:26" ht="12.75">
      <c r="Y1077" s="9"/>
      <c r="Z1077" s="9"/>
    </row>
    <row r="1078" spans="25:26" ht="12.75">
      <c r="Y1078" s="9"/>
      <c r="Z1078" s="9"/>
    </row>
    <row r="1079" spans="25:26" ht="12.75">
      <c r="Y1079" s="9"/>
      <c r="Z1079" s="9"/>
    </row>
    <row r="1080" spans="25:26" ht="12.75">
      <c r="Y1080" s="9"/>
      <c r="Z1080" s="9"/>
    </row>
    <row r="1081" spans="25:26" ht="12.75">
      <c r="Y1081" s="9"/>
      <c r="Z1081" s="9"/>
    </row>
    <row r="1082" spans="25:26" ht="12.75">
      <c r="Y1082" s="9"/>
      <c r="Z1082" s="9"/>
    </row>
    <row r="1083" spans="25:26" ht="12.75">
      <c r="Y1083" s="9"/>
      <c r="Z1083" s="9"/>
    </row>
    <row r="1084" spans="25:26" ht="12.75">
      <c r="Y1084" s="9"/>
      <c r="Z1084" s="9"/>
    </row>
    <row r="1085" spans="25:26" ht="12.75">
      <c r="Y1085" s="9"/>
      <c r="Z1085" s="9"/>
    </row>
    <row r="1086" spans="25:26" ht="12.75">
      <c r="Y1086" s="9"/>
      <c r="Z1086" s="9"/>
    </row>
    <row r="1087" spans="25:26" ht="12.75">
      <c r="Y1087" s="9"/>
      <c r="Z1087" s="9"/>
    </row>
    <row r="1088" spans="25:26" ht="12.75">
      <c r="Y1088" s="9"/>
      <c r="Z1088" s="9"/>
    </row>
    <row r="1089" spans="25:26" ht="12.75">
      <c r="Y1089" s="9"/>
      <c r="Z1089" s="9"/>
    </row>
    <row r="1090" spans="25:26" ht="12.75">
      <c r="Y1090" s="9"/>
      <c r="Z1090" s="9"/>
    </row>
    <row r="1091" spans="25:26" ht="12.75">
      <c r="Y1091" s="9"/>
      <c r="Z1091" s="9"/>
    </row>
    <row r="1092" spans="25:26" ht="12.75">
      <c r="Y1092" s="9"/>
      <c r="Z1092" s="9"/>
    </row>
    <row r="1093" spans="25:26" ht="12.75">
      <c r="Y1093" s="9"/>
      <c r="Z1093" s="9"/>
    </row>
    <row r="1094" spans="25:26" ht="12.75">
      <c r="Y1094" s="9"/>
      <c r="Z1094" s="9"/>
    </row>
    <row r="1095" spans="25:26" ht="12.75">
      <c r="Y1095" s="9"/>
      <c r="Z1095" s="9"/>
    </row>
    <row r="1096" spans="25:26" ht="12.75">
      <c r="Y1096" s="9"/>
      <c r="Z1096" s="9"/>
    </row>
    <row r="1097" spans="25:26" ht="12.75">
      <c r="Y1097" s="9"/>
      <c r="Z1097" s="9"/>
    </row>
    <row r="1098" spans="25:26" ht="12.75">
      <c r="Y1098" s="9"/>
      <c r="Z1098" s="9"/>
    </row>
    <row r="1099" spans="25:26" ht="12.75">
      <c r="Y1099" s="9"/>
      <c r="Z1099" s="9"/>
    </row>
    <row r="1100" spans="25:26" ht="12.75">
      <c r="Y1100" s="9"/>
      <c r="Z1100" s="9"/>
    </row>
    <row r="1101" spans="25:26" ht="12.75">
      <c r="Y1101" s="9"/>
      <c r="Z1101" s="9"/>
    </row>
    <row r="1102" spans="25:26" ht="12.75">
      <c r="Y1102" s="9"/>
      <c r="Z1102" s="9"/>
    </row>
    <row r="1103" spans="25:26" ht="12.75">
      <c r="Y1103" s="9"/>
      <c r="Z1103" s="9"/>
    </row>
    <row r="1104" spans="25:26" ht="12.75">
      <c r="Y1104" s="9"/>
      <c r="Z1104" s="9"/>
    </row>
    <row r="1105" spans="25:26" ht="12.75">
      <c r="Y1105" s="9"/>
      <c r="Z1105" s="9"/>
    </row>
    <row r="1106" spans="25:26" ht="12.75">
      <c r="Y1106" s="9"/>
      <c r="Z1106" s="9"/>
    </row>
    <row r="1107" spans="25:26" ht="12.75">
      <c r="Y1107" s="9"/>
      <c r="Z1107" s="9"/>
    </row>
    <row r="1108" spans="25:26" ht="12.75">
      <c r="Y1108" s="9"/>
      <c r="Z1108" s="9"/>
    </row>
    <row r="1109" spans="25:26" ht="12.75">
      <c r="Y1109" s="9"/>
      <c r="Z1109" s="9"/>
    </row>
    <row r="1110" spans="25:26" ht="12.75">
      <c r="Y1110" s="9"/>
      <c r="Z1110" s="9"/>
    </row>
    <row r="1111" spans="25:26" ht="12.75">
      <c r="Y1111" s="9"/>
      <c r="Z1111" s="9"/>
    </row>
    <row r="1112" spans="25:26" ht="12.75">
      <c r="Y1112" s="9"/>
      <c r="Z1112" s="9"/>
    </row>
    <row r="1113" spans="25:26" ht="12.75">
      <c r="Y1113" s="9"/>
      <c r="Z1113" s="9"/>
    </row>
    <row r="1114" spans="25:26" ht="12.75">
      <c r="Y1114" s="9"/>
      <c r="Z1114" s="9"/>
    </row>
    <row r="1115" spans="25:26" ht="12.75">
      <c r="Y1115" s="9"/>
      <c r="Z1115" s="9"/>
    </row>
    <row r="1116" spans="25:26" ht="12.75">
      <c r="Y1116" s="9"/>
      <c r="Z1116" s="9"/>
    </row>
    <row r="1117" spans="25:26" ht="12.75">
      <c r="Y1117" s="9"/>
      <c r="Z1117" s="9"/>
    </row>
    <row r="1118" spans="25:26" ht="12.75">
      <c r="Y1118" s="9"/>
      <c r="Z1118" s="9"/>
    </row>
    <row r="1119" spans="25:26" ht="12.75">
      <c r="Y1119" s="9"/>
      <c r="Z1119" s="9"/>
    </row>
    <row r="1120" spans="25:26" ht="12.75">
      <c r="Y1120" s="9"/>
      <c r="Z1120" s="9"/>
    </row>
    <row r="1121" spans="25:26" ht="12.75">
      <c r="Y1121" s="9"/>
      <c r="Z1121" s="9"/>
    </row>
    <row r="1122" spans="25:26" ht="12.75">
      <c r="Y1122" s="9"/>
      <c r="Z1122" s="9"/>
    </row>
    <row r="1123" spans="25:26" ht="12.75">
      <c r="Y1123" s="9"/>
      <c r="Z1123" s="9"/>
    </row>
    <row r="1124" spans="25:26" ht="12.75">
      <c r="Y1124" s="9"/>
      <c r="Z1124" s="9"/>
    </row>
    <row r="1125" spans="25:26" ht="12.75">
      <c r="Y1125" s="9"/>
      <c r="Z1125" s="9"/>
    </row>
    <row r="1126" spans="25:26" ht="12.75">
      <c r="Y1126" s="9"/>
      <c r="Z1126" s="9"/>
    </row>
    <row r="1127" spans="25:26" ht="12.75">
      <c r="Y1127" s="9"/>
      <c r="Z1127" s="9"/>
    </row>
    <row r="1128" spans="25:26" ht="12.75">
      <c r="Y1128" s="9"/>
      <c r="Z1128" s="9"/>
    </row>
    <row r="1129" spans="25:26" ht="12.75">
      <c r="Y1129" s="9"/>
      <c r="Z1129" s="9"/>
    </row>
    <row r="1130" spans="25:26" ht="12.75">
      <c r="Y1130" s="9"/>
      <c r="Z1130" s="9"/>
    </row>
    <row r="1131" spans="25:26" ht="12.75">
      <c r="Y1131" s="9"/>
      <c r="Z1131" s="9"/>
    </row>
    <row r="1132" spans="25:26" ht="12.75">
      <c r="Y1132" s="9"/>
      <c r="Z1132" s="9"/>
    </row>
    <row r="1133" spans="25:26" ht="12.75">
      <c r="Y1133" s="9"/>
      <c r="Z1133" s="9"/>
    </row>
    <row r="1134" spans="25:26" ht="12.75">
      <c r="Y1134" s="9"/>
      <c r="Z1134" s="9"/>
    </row>
    <row r="1135" spans="25:26" ht="12.75">
      <c r="Y1135" s="9"/>
      <c r="Z1135" s="9"/>
    </row>
    <row r="1136" spans="25:26" ht="12.75">
      <c r="Y1136" s="9"/>
      <c r="Z1136" s="9"/>
    </row>
    <row r="1137" spans="25:26" ht="12.75">
      <c r="Y1137" s="9"/>
      <c r="Z1137" s="9"/>
    </row>
    <row r="1138" spans="25:26" ht="12.75">
      <c r="Y1138" s="9"/>
      <c r="Z1138" s="9"/>
    </row>
    <row r="1139" spans="25:26" ht="12.75">
      <c r="Y1139" s="9"/>
      <c r="Z1139" s="9"/>
    </row>
    <row r="1140" spans="25:26" ht="12.75">
      <c r="Y1140" s="9"/>
      <c r="Z1140" s="9"/>
    </row>
    <row r="1141" spans="25:26" ht="12.75">
      <c r="Y1141" s="9"/>
      <c r="Z1141" s="9"/>
    </row>
    <row r="1142" spans="25:26" ht="12.75">
      <c r="Y1142" s="9"/>
      <c r="Z1142" s="9"/>
    </row>
    <row r="1143" spans="25:26" ht="12.75">
      <c r="Y1143" s="9"/>
      <c r="Z1143" s="9"/>
    </row>
    <row r="1144" spans="25:26" ht="12.75">
      <c r="Y1144" s="9"/>
      <c r="Z1144" s="9"/>
    </row>
    <row r="1145" spans="25:26" ht="12.75">
      <c r="Y1145" s="9"/>
      <c r="Z1145" s="9"/>
    </row>
    <row r="1146" spans="25:26" ht="12.75">
      <c r="Y1146" s="9"/>
      <c r="Z1146" s="9"/>
    </row>
    <row r="1147" spans="25:26" ht="12.75">
      <c r="Y1147" s="9"/>
      <c r="Z1147" s="9"/>
    </row>
    <row r="1148" spans="25:26" ht="12.75">
      <c r="Y1148" s="9"/>
      <c r="Z1148" s="9"/>
    </row>
    <row r="1149" spans="25:26" ht="12.75">
      <c r="Y1149" s="9"/>
      <c r="Z1149" s="9"/>
    </row>
    <row r="1150" spans="25:26" ht="12.75">
      <c r="Y1150" s="9"/>
      <c r="Z1150" s="9"/>
    </row>
    <row r="1151" spans="25:26" ht="12.75">
      <c r="Y1151" s="9"/>
      <c r="Z1151" s="9"/>
    </row>
    <row r="1152" spans="25:26" ht="12.75">
      <c r="Y1152" s="9"/>
      <c r="Z1152" s="9"/>
    </row>
    <row r="1153" spans="25:26" ht="12.75">
      <c r="Y1153" s="9"/>
      <c r="Z1153" s="9"/>
    </row>
    <row r="1154" spans="25:26" ht="12.75">
      <c r="Y1154" s="9"/>
      <c r="Z1154" s="9"/>
    </row>
    <row r="1155" spans="25:26" ht="12.75">
      <c r="Y1155" s="9"/>
      <c r="Z1155" s="9"/>
    </row>
    <row r="1156" spans="25:26" ht="12.75">
      <c r="Y1156" s="9"/>
      <c r="Z1156" s="9"/>
    </row>
    <row r="1157" spans="25:26" ht="12.75">
      <c r="Y1157" s="9"/>
      <c r="Z1157" s="9"/>
    </row>
    <row r="1158" spans="25:26" ht="12.75">
      <c r="Y1158" s="9"/>
      <c r="Z1158" s="9"/>
    </row>
    <row r="1159" spans="25:26" ht="12.75">
      <c r="Y1159" s="9"/>
      <c r="Z1159" s="9"/>
    </row>
    <row r="1160" spans="25:26" ht="12.75">
      <c r="Y1160" s="9"/>
      <c r="Z1160" s="9"/>
    </row>
    <row r="1161" spans="25:26" ht="12.75">
      <c r="Y1161" s="9"/>
      <c r="Z1161" s="9"/>
    </row>
    <row r="1162" spans="25:26" ht="12.75">
      <c r="Y1162" s="9"/>
      <c r="Z1162" s="9"/>
    </row>
    <row r="1163" spans="25:26" ht="12.75">
      <c r="Y1163" s="9"/>
      <c r="Z1163" s="9"/>
    </row>
    <row r="1164" spans="25:26" ht="12.75">
      <c r="Y1164" s="9"/>
      <c r="Z1164" s="9"/>
    </row>
    <row r="1165" spans="25:26" ht="12.75">
      <c r="Y1165" s="9"/>
      <c r="Z1165" s="9"/>
    </row>
    <row r="1166" spans="25:26" ht="12.75">
      <c r="Y1166" s="9"/>
      <c r="Z1166" s="9"/>
    </row>
    <row r="1167" spans="25:26" ht="12.75">
      <c r="Y1167" s="9"/>
      <c r="Z1167" s="9"/>
    </row>
    <row r="1168" spans="25:26" ht="12.75">
      <c r="Y1168" s="9"/>
      <c r="Z1168" s="9"/>
    </row>
    <row r="1169" spans="25:26" ht="12.75">
      <c r="Y1169" s="9"/>
      <c r="Z1169" s="9"/>
    </row>
    <row r="1170" spans="25:26" ht="12.75">
      <c r="Y1170" s="9"/>
      <c r="Z1170" s="9"/>
    </row>
    <row r="1171" spans="25:26" ht="12.75">
      <c r="Y1171" s="9"/>
      <c r="Z1171" s="9"/>
    </row>
    <row r="1172" spans="25:26" ht="12.75">
      <c r="Y1172" s="9"/>
      <c r="Z1172" s="9"/>
    </row>
    <row r="1173" spans="25:26" ht="12.75">
      <c r="Y1173" s="9"/>
      <c r="Z1173" s="9"/>
    </row>
    <row r="1174" spans="25:26" ht="12.75">
      <c r="Y1174" s="9"/>
      <c r="Z1174" s="9"/>
    </row>
    <row r="1175" spans="25:26" ht="12.75">
      <c r="Y1175" s="9"/>
      <c r="Z1175" s="9"/>
    </row>
    <row r="1176" spans="25:26" ht="12.75">
      <c r="Y1176" s="9"/>
      <c r="Z1176" s="9"/>
    </row>
    <row r="1177" spans="25:26" ht="12.75">
      <c r="Y1177" s="9"/>
      <c r="Z1177" s="9"/>
    </row>
    <row r="1178" spans="25:26" ht="12.75">
      <c r="Y1178" s="9"/>
      <c r="Z1178" s="9"/>
    </row>
    <row r="1179" spans="25:26" ht="12.75">
      <c r="Y1179" s="9"/>
      <c r="Z1179" s="9"/>
    </row>
    <row r="1180" spans="25:26" ht="12.75">
      <c r="Y1180" s="9"/>
      <c r="Z1180" s="9"/>
    </row>
    <row r="1181" spans="25:26" ht="12.75">
      <c r="Y1181" s="9"/>
      <c r="Z1181" s="9"/>
    </row>
    <row r="1182" spans="25:26" ht="12.75">
      <c r="Y1182" s="9"/>
      <c r="Z1182" s="9"/>
    </row>
    <row r="1183" spans="25:26" ht="12.75">
      <c r="Y1183" s="9"/>
      <c r="Z1183" s="9"/>
    </row>
    <row r="1184" spans="25:26" ht="12.75">
      <c r="Y1184" s="9"/>
      <c r="Z1184" s="9"/>
    </row>
    <row r="1185" spans="25:26" ht="12.75">
      <c r="Y1185" s="9"/>
      <c r="Z1185" s="9"/>
    </row>
    <row r="1186" spans="25:26" ht="12.75">
      <c r="Y1186" s="9"/>
      <c r="Z1186" s="9"/>
    </row>
    <row r="1187" spans="25:26" ht="12.75">
      <c r="Y1187" s="9"/>
      <c r="Z1187" s="9"/>
    </row>
    <row r="1188" spans="25:26" ht="12.75">
      <c r="Y1188" s="9"/>
      <c r="Z1188" s="9"/>
    </row>
    <row r="1189" spans="25:26" ht="12.75">
      <c r="Y1189" s="9"/>
      <c r="Z1189" s="9"/>
    </row>
    <row r="1190" spans="25:26" ht="12.75">
      <c r="Y1190" s="9"/>
      <c r="Z1190" s="9"/>
    </row>
    <row r="1191" spans="25:26" ht="12.75">
      <c r="Y1191" s="9"/>
      <c r="Z1191" s="9"/>
    </row>
    <row r="1192" spans="25:26" ht="12.75">
      <c r="Y1192" s="9"/>
      <c r="Z1192" s="9"/>
    </row>
    <row r="1193" spans="25:26" ht="12.75">
      <c r="Y1193" s="9"/>
      <c r="Z1193" s="9"/>
    </row>
    <row r="1194" spans="25:26" ht="12.75">
      <c r="Y1194" s="9"/>
      <c r="Z1194" s="9"/>
    </row>
    <row r="1195" spans="25:26" ht="12.75">
      <c r="Y1195" s="9"/>
      <c r="Z1195" s="9"/>
    </row>
    <row r="1196" spans="25:26" ht="12.75">
      <c r="Y1196" s="9"/>
      <c r="Z1196" s="9"/>
    </row>
    <row r="1197" spans="25:26" ht="12.75">
      <c r="Y1197" s="9"/>
      <c r="Z1197" s="9"/>
    </row>
    <row r="1198" spans="25:26" ht="12.75">
      <c r="Y1198" s="9"/>
      <c r="Z1198" s="9"/>
    </row>
    <row r="1199" spans="25:26" ht="12.75">
      <c r="Y1199" s="9"/>
      <c r="Z1199" s="9"/>
    </row>
    <row r="1200" spans="25:26" ht="12.75">
      <c r="Y1200" s="9"/>
      <c r="Z1200" s="9"/>
    </row>
    <row r="1201" spans="25:26" ht="12.75">
      <c r="Y1201" s="9"/>
      <c r="Z1201" s="9"/>
    </row>
    <row r="1202" spans="25:26" ht="12.75">
      <c r="Y1202" s="9"/>
      <c r="Z1202" s="9"/>
    </row>
    <row r="1203" spans="25:26" ht="12.75">
      <c r="Y1203" s="9"/>
      <c r="Z1203" s="9"/>
    </row>
    <row r="1204" spans="25:26" ht="12.75">
      <c r="Y1204" s="9"/>
      <c r="Z1204" s="9"/>
    </row>
    <row r="1205" spans="25:26" ht="12.75">
      <c r="Y1205" s="9"/>
      <c r="Z1205" s="9"/>
    </row>
    <row r="1206" spans="25:26" ht="12.75">
      <c r="Y1206" s="9"/>
      <c r="Z1206" s="9"/>
    </row>
    <row r="1207" spans="25:26" ht="12.75">
      <c r="Y1207" s="9"/>
      <c r="Z1207" s="9"/>
    </row>
    <row r="1208" spans="25:26" ht="12.75">
      <c r="Y1208" s="9"/>
      <c r="Z1208" s="9"/>
    </row>
    <row r="1209" spans="25:26" ht="12.75">
      <c r="Y1209" s="9"/>
      <c r="Z1209" s="9"/>
    </row>
    <row r="1210" spans="25:26" ht="12.75">
      <c r="Y1210" s="9"/>
      <c r="Z1210" s="9"/>
    </row>
    <row r="1211" spans="25:26" ht="12.75">
      <c r="Y1211" s="9"/>
      <c r="Z1211" s="9"/>
    </row>
    <row r="1212" spans="25:26" ht="12.75">
      <c r="Y1212" s="9"/>
      <c r="Z1212" s="9"/>
    </row>
    <row r="1213" spans="25:26" ht="12.75">
      <c r="Y1213" s="9"/>
      <c r="Z1213" s="9"/>
    </row>
    <row r="1214" spans="25:26" ht="12.75">
      <c r="Y1214" s="9"/>
      <c r="Z1214" s="9"/>
    </row>
    <row r="1215" spans="25:26" ht="12.75">
      <c r="Y1215" s="9"/>
      <c r="Z1215" s="9"/>
    </row>
    <row r="1216" spans="25:26" ht="12.75">
      <c r="Y1216" s="9"/>
      <c r="Z1216" s="9"/>
    </row>
    <row r="1217" spans="25:26" ht="12.75">
      <c r="Y1217" s="9"/>
      <c r="Z1217" s="9"/>
    </row>
    <row r="1218" spans="25:26" ht="12.75">
      <c r="Y1218" s="9"/>
      <c r="Z1218" s="9"/>
    </row>
    <row r="1219" spans="25:26" ht="12.75">
      <c r="Y1219" s="9"/>
      <c r="Z1219" s="9"/>
    </row>
    <row r="1220" spans="25:26" ht="12.75">
      <c r="Y1220" s="9"/>
      <c r="Z1220" s="9"/>
    </row>
    <row r="1221" spans="25:26" ht="12.75">
      <c r="Y1221" s="9"/>
      <c r="Z1221" s="9"/>
    </row>
    <row r="1222" spans="25:26" ht="12.75">
      <c r="Y1222" s="9"/>
      <c r="Z1222" s="9"/>
    </row>
    <row r="1223" spans="25:26" ht="12.75">
      <c r="Y1223" s="9"/>
      <c r="Z1223" s="9"/>
    </row>
    <row r="1224" spans="25:26" ht="12.75">
      <c r="Y1224" s="9"/>
      <c r="Z1224" s="9"/>
    </row>
    <row r="1225" spans="25:26" ht="12.75">
      <c r="Y1225" s="9"/>
      <c r="Z1225" s="9"/>
    </row>
    <row r="1226" spans="25:26" ht="12.75">
      <c r="Y1226" s="9"/>
      <c r="Z1226" s="9"/>
    </row>
    <row r="1227" spans="25:26" ht="12.75">
      <c r="Y1227" s="9"/>
      <c r="Z1227" s="9"/>
    </row>
    <row r="1228" spans="25:26" ht="12.75">
      <c r="Y1228" s="9"/>
      <c r="Z1228" s="9"/>
    </row>
    <row r="1229" spans="25:26" ht="12.75">
      <c r="Y1229" s="9"/>
      <c r="Z1229" s="9"/>
    </row>
    <row r="1230" spans="25:26" ht="12.75">
      <c r="Y1230" s="9"/>
      <c r="Z1230" s="9"/>
    </row>
    <row r="1231" spans="25:26" ht="12.75">
      <c r="Y1231" s="9"/>
      <c r="Z1231" s="9"/>
    </row>
    <row r="1232" spans="25:26" ht="12.75">
      <c r="Y1232" s="9"/>
      <c r="Z1232" s="9"/>
    </row>
    <row r="1233" spans="25:26" ht="12.75">
      <c r="Y1233" s="9"/>
      <c r="Z1233" s="9"/>
    </row>
    <row r="1234" spans="25:26" ht="12.75">
      <c r="Y1234" s="9"/>
      <c r="Z1234" s="9"/>
    </row>
    <row r="1235" spans="25:26" ht="12.75">
      <c r="Y1235" s="9"/>
      <c r="Z1235" s="9"/>
    </row>
    <row r="1236" spans="25:26" ht="12.75">
      <c r="Y1236" s="9"/>
      <c r="Z1236" s="9"/>
    </row>
    <row r="1237" spans="25:26" ht="12.75">
      <c r="Y1237" s="9"/>
      <c r="Z1237" s="9"/>
    </row>
    <row r="1238" spans="25:26" ht="12.75">
      <c r="Y1238" s="9"/>
      <c r="Z1238" s="9"/>
    </row>
    <row r="1239" spans="25:26" ht="12.75">
      <c r="Y1239" s="9"/>
      <c r="Z1239" s="9"/>
    </row>
    <row r="1240" spans="25:26" ht="12.75">
      <c r="Y1240" s="9"/>
      <c r="Z1240" s="9"/>
    </row>
    <row r="1241" spans="25:26" ht="12.75">
      <c r="Y1241" s="9"/>
      <c r="Z1241" s="9"/>
    </row>
    <row r="1242" spans="25:26" ht="12.75">
      <c r="Y1242" s="9"/>
      <c r="Z1242" s="9"/>
    </row>
    <row r="1243" spans="25:26" ht="12.75">
      <c r="Y1243" s="9"/>
      <c r="Z1243" s="9"/>
    </row>
    <row r="1244" spans="25:26" ht="12.75">
      <c r="Y1244" s="9"/>
      <c r="Z1244" s="9"/>
    </row>
    <row r="1245" spans="25:26" ht="12.75">
      <c r="Y1245" s="9"/>
      <c r="Z1245" s="9"/>
    </row>
    <row r="1246" spans="25:26" ht="12.75">
      <c r="Y1246" s="9"/>
      <c r="Z1246" s="9"/>
    </row>
    <row r="1247" spans="25:26" ht="12.75">
      <c r="Y1247" s="9"/>
      <c r="Z1247" s="9"/>
    </row>
    <row r="1248" spans="25:26" ht="12.75">
      <c r="Y1248" s="9"/>
      <c r="Z1248" s="9"/>
    </row>
    <row r="1249" spans="25:26" ht="12.75">
      <c r="Y1249" s="9"/>
      <c r="Z1249" s="9"/>
    </row>
    <row r="1250" spans="25:26" ht="12.75">
      <c r="Y1250" s="9"/>
      <c r="Z1250" s="9"/>
    </row>
    <row r="1251" spans="25:26" ht="12.75">
      <c r="Y1251" s="9"/>
      <c r="Z1251" s="9"/>
    </row>
    <row r="1252" spans="25:26" ht="12.75">
      <c r="Y1252" s="9"/>
      <c r="Z1252" s="9"/>
    </row>
    <row r="1253" spans="25:26" ht="12.75">
      <c r="Y1253" s="9"/>
      <c r="Z1253" s="9"/>
    </row>
    <row r="1254" spans="25:26" ht="12.75">
      <c r="Y1254" s="9"/>
      <c r="Z1254" s="9"/>
    </row>
    <row r="1255" spans="25:26" ht="12.75">
      <c r="Y1255" s="9"/>
      <c r="Z1255" s="9"/>
    </row>
    <row r="1256" spans="25:26" ht="12.75">
      <c r="Y1256" s="9"/>
      <c r="Z1256" s="9"/>
    </row>
    <row r="1257" spans="25:26" ht="12.75">
      <c r="Y1257" s="9"/>
      <c r="Z1257" s="9"/>
    </row>
    <row r="1258" spans="25:26" ht="12.75">
      <c r="Y1258" s="9"/>
      <c r="Z1258" s="9"/>
    </row>
    <row r="1259" spans="25:26" ht="12.75">
      <c r="Y1259" s="9"/>
      <c r="Z1259" s="9"/>
    </row>
    <row r="1260" spans="25:26" ht="12.75">
      <c r="Y1260" s="9"/>
      <c r="Z1260" s="9"/>
    </row>
    <row r="1261" spans="25:26" ht="12.75">
      <c r="Y1261" s="9"/>
      <c r="Z1261" s="9"/>
    </row>
    <row r="1262" spans="25:26" ht="12.75">
      <c r="Y1262" s="9"/>
      <c r="Z1262" s="9"/>
    </row>
    <row r="1263" spans="25:26" ht="12.75">
      <c r="Y1263" s="9"/>
      <c r="Z1263" s="9"/>
    </row>
    <row r="1264" spans="25:26" ht="12.75">
      <c r="Y1264" s="9"/>
      <c r="Z1264" s="9"/>
    </row>
    <row r="1265" spans="25:26" ht="12.75">
      <c r="Y1265" s="9"/>
      <c r="Z1265" s="9"/>
    </row>
    <row r="1266" spans="25:26" ht="12.75">
      <c r="Y1266" s="9"/>
      <c r="Z1266" s="9"/>
    </row>
    <row r="1267" spans="25:26" ht="12.75">
      <c r="Y1267" s="9"/>
      <c r="Z1267" s="9"/>
    </row>
    <row r="1268" spans="25:26" ht="12.75">
      <c r="Y1268" s="9"/>
      <c r="Z1268" s="9"/>
    </row>
    <row r="1269" spans="25:26" ht="12.75">
      <c r="Y1269" s="9"/>
      <c r="Z1269" s="9"/>
    </row>
    <row r="1270" spans="25:26" ht="12.75">
      <c r="Y1270" s="9"/>
      <c r="Z1270" s="9"/>
    </row>
    <row r="1271" spans="25:26" ht="12.75">
      <c r="Y1271" s="9"/>
      <c r="Z1271" s="9"/>
    </row>
    <row r="1272" spans="25:26" ht="12.75">
      <c r="Y1272" s="9"/>
      <c r="Z1272" s="9"/>
    </row>
    <row r="1273" spans="25:26" ht="12.75">
      <c r="Y1273" s="9"/>
      <c r="Z1273" s="9"/>
    </row>
    <row r="1274" spans="25:26" ht="12.75">
      <c r="Y1274" s="9"/>
      <c r="Z1274" s="9"/>
    </row>
    <row r="1275" spans="25:26" ht="12.75">
      <c r="Y1275" s="9"/>
      <c r="Z1275" s="9"/>
    </row>
    <row r="1276" spans="25:26" ht="12.75">
      <c r="Y1276" s="9"/>
      <c r="Z1276" s="9"/>
    </row>
    <row r="1277" spans="25:26" ht="12.75">
      <c r="Y1277" s="9"/>
      <c r="Z1277" s="9"/>
    </row>
    <row r="1278" spans="25:26" ht="12.75">
      <c r="Y1278" s="9"/>
      <c r="Z1278" s="9"/>
    </row>
    <row r="1279" spans="25:26" ht="12.75">
      <c r="Y1279" s="9"/>
      <c r="Z1279" s="9"/>
    </row>
    <row r="1280" spans="25:26" ht="12.75">
      <c r="Y1280" s="9"/>
      <c r="Z1280" s="9"/>
    </row>
    <row r="1281" spans="25:26" ht="12.75">
      <c r="Y1281" s="9"/>
      <c r="Z1281" s="9"/>
    </row>
    <row r="1282" spans="25:26" ht="12.75">
      <c r="Y1282" s="9"/>
      <c r="Z1282" s="9"/>
    </row>
    <row r="1283" spans="25:26" ht="12.75">
      <c r="Y1283" s="9"/>
      <c r="Z1283" s="9"/>
    </row>
    <row r="1284" spans="25:26" ht="12.75">
      <c r="Y1284" s="9"/>
      <c r="Z1284" s="9"/>
    </row>
    <row r="1285" spans="25:26" ht="12.75">
      <c r="Y1285" s="9"/>
      <c r="Z1285" s="9"/>
    </row>
    <row r="1286" spans="25:26" ht="12.75">
      <c r="Y1286" s="9"/>
      <c r="Z1286" s="9"/>
    </row>
    <row r="1287" spans="25:26" ht="12.75">
      <c r="Y1287" s="9"/>
      <c r="Z1287" s="9"/>
    </row>
    <row r="1288" spans="25:26" ht="12.75">
      <c r="Y1288" s="9"/>
      <c r="Z1288" s="9"/>
    </row>
    <row r="1289" spans="25:26" ht="12.75">
      <c r="Y1289" s="9"/>
      <c r="Z1289" s="9"/>
    </row>
    <row r="1290" spans="25:26" ht="12.75">
      <c r="Y1290" s="9"/>
      <c r="Z1290" s="9"/>
    </row>
    <row r="1291" spans="25:26" ht="12.75">
      <c r="Y1291" s="9"/>
      <c r="Z1291" s="9"/>
    </row>
    <row r="1292" spans="25:26" ht="12.75">
      <c r="Y1292" s="9"/>
      <c r="Z1292" s="9"/>
    </row>
    <row r="1293" spans="25:26" ht="12.75">
      <c r="Y1293" s="9"/>
      <c r="Z1293" s="9"/>
    </row>
    <row r="1294" spans="25:26" ht="12.75">
      <c r="Y1294" s="9"/>
      <c r="Z1294" s="9"/>
    </row>
    <row r="1295" spans="25:26" ht="12.75">
      <c r="Y1295" s="9"/>
      <c r="Z1295" s="9"/>
    </row>
    <row r="1296" spans="25:26" ht="12.75">
      <c r="Y1296" s="9"/>
      <c r="Z1296" s="9"/>
    </row>
    <row r="1297" spans="25:26" ht="12.75">
      <c r="Y1297" s="9"/>
      <c r="Z1297" s="9"/>
    </row>
    <row r="1298" spans="25:26" ht="12.75">
      <c r="Y1298" s="9"/>
      <c r="Z1298" s="9"/>
    </row>
    <row r="1299" spans="25:26" ht="12.75">
      <c r="Y1299" s="9"/>
      <c r="Z1299" s="9"/>
    </row>
    <row r="1300" spans="25:26" ht="12.75">
      <c r="Y1300" s="9"/>
      <c r="Z1300" s="9"/>
    </row>
    <row r="1301" spans="25:26" ht="12.75">
      <c r="Y1301" s="9"/>
      <c r="Z1301" s="9"/>
    </row>
    <row r="1302" spans="25:26" ht="12.75">
      <c r="Y1302" s="9"/>
      <c r="Z1302" s="9"/>
    </row>
    <row r="1303" spans="25:26" ht="12.75">
      <c r="Y1303" s="9"/>
      <c r="Z1303" s="9"/>
    </row>
    <row r="1304" spans="25:26" ht="12.75">
      <c r="Y1304" s="9"/>
      <c r="Z1304" s="9"/>
    </row>
    <row r="1305" spans="25:26" ht="12.75">
      <c r="Y1305" s="9"/>
      <c r="Z1305" s="9"/>
    </row>
    <row r="1306" spans="25:26" ht="12.75">
      <c r="Y1306" s="9"/>
      <c r="Z1306" s="9"/>
    </row>
    <row r="1307" spans="25:26" ht="12.75">
      <c r="Y1307" s="9"/>
      <c r="Z1307" s="9"/>
    </row>
    <row r="1308" spans="25:26" ht="12.75">
      <c r="Y1308" s="9"/>
      <c r="Z1308" s="9"/>
    </row>
    <row r="1309" spans="25:26" ht="12.75">
      <c r="Y1309" s="9"/>
      <c r="Z1309" s="9"/>
    </row>
    <row r="1310" spans="25:26" ht="12.75">
      <c r="Y1310" s="9"/>
      <c r="Z1310" s="9"/>
    </row>
    <row r="1311" spans="25:26" ht="12.75">
      <c r="Y1311" s="9"/>
      <c r="Z1311" s="9"/>
    </row>
    <row r="1312" spans="25:26" ht="12.75">
      <c r="Y1312" s="9"/>
      <c r="Z1312" s="9"/>
    </row>
    <row r="1313" spans="25:26" ht="12.75">
      <c r="Y1313" s="9"/>
      <c r="Z1313" s="9"/>
    </row>
    <row r="1314" spans="25:26" ht="12.75">
      <c r="Y1314" s="9"/>
      <c r="Z1314" s="9"/>
    </row>
    <row r="1315" spans="25:26" ht="12.75">
      <c r="Y1315" s="9"/>
      <c r="Z1315" s="9"/>
    </row>
    <row r="1316" spans="25:26" ht="12.75">
      <c r="Y1316" s="9"/>
      <c r="Z1316" s="9"/>
    </row>
    <row r="1317" spans="25:26" ht="12.75">
      <c r="Y1317" s="9"/>
      <c r="Z1317" s="9"/>
    </row>
    <row r="1318" spans="25:26" ht="12.75">
      <c r="Y1318" s="9"/>
      <c r="Z1318" s="9"/>
    </row>
    <row r="1319" spans="25:26" ht="12.75">
      <c r="Y1319" s="9"/>
      <c r="Z1319" s="9"/>
    </row>
    <row r="1320" spans="25:26" ht="12.75">
      <c r="Y1320" s="9"/>
      <c r="Z1320" s="9"/>
    </row>
    <row r="1321" spans="25:26" ht="12.75">
      <c r="Y1321" s="9"/>
      <c r="Z1321" s="9"/>
    </row>
    <row r="1322" spans="25:26" ht="12.75">
      <c r="Y1322" s="9"/>
      <c r="Z1322" s="9"/>
    </row>
    <row r="1323" spans="25:26" ht="12.75">
      <c r="Y1323" s="9"/>
      <c r="Z1323" s="9"/>
    </row>
    <row r="1324" spans="25:26" ht="12.75">
      <c r="Y1324" s="9"/>
      <c r="Z1324" s="9"/>
    </row>
    <row r="1325" spans="25:26" ht="12.75">
      <c r="Y1325" s="9"/>
      <c r="Z1325" s="9"/>
    </row>
    <row r="1326" spans="25:26" ht="12.75">
      <c r="Y1326" s="9"/>
      <c r="Z1326" s="9"/>
    </row>
    <row r="1327" spans="25:26" ht="12.75">
      <c r="Y1327" s="9"/>
      <c r="Z1327" s="9"/>
    </row>
    <row r="1328" spans="25:26" ht="12.75">
      <c r="Y1328" s="9"/>
      <c r="Z1328" s="9"/>
    </row>
    <row r="1329" spans="25:26" ht="12.75">
      <c r="Y1329" s="9"/>
      <c r="Z1329" s="9"/>
    </row>
    <row r="1330" spans="25:26" ht="12.75">
      <c r="Y1330" s="9"/>
      <c r="Z1330" s="9"/>
    </row>
    <row r="1331" spans="25:26" ht="12.75">
      <c r="Y1331" s="9"/>
      <c r="Z1331" s="9"/>
    </row>
    <row r="1332" spans="25:26" ht="12.75">
      <c r="Y1332" s="9"/>
      <c r="Z1332" s="9"/>
    </row>
    <row r="1333" spans="25:26" ht="12.75">
      <c r="Y1333" s="9"/>
      <c r="Z1333" s="9"/>
    </row>
    <row r="1334" spans="25:26" ht="12.75">
      <c r="Y1334" s="9"/>
      <c r="Z1334" s="9"/>
    </row>
    <row r="1335" spans="25:26" ht="12.75">
      <c r="Y1335" s="9"/>
      <c r="Z1335" s="9"/>
    </row>
    <row r="1336" spans="25:26" ht="12.75">
      <c r="Y1336" s="9"/>
      <c r="Z1336" s="9"/>
    </row>
    <row r="1337" spans="25:26" ht="12.75">
      <c r="Y1337" s="9"/>
      <c r="Z1337" s="9"/>
    </row>
    <row r="1338" spans="25:26" ht="12.75">
      <c r="Y1338" s="9"/>
      <c r="Z1338" s="9"/>
    </row>
    <row r="1339" spans="25:26" ht="12.75">
      <c r="Y1339" s="9"/>
      <c r="Z1339" s="9"/>
    </row>
    <row r="1340" spans="25:26" ht="12.75">
      <c r="Y1340" s="9"/>
      <c r="Z1340" s="9"/>
    </row>
    <row r="1341" spans="25:26" ht="12.75">
      <c r="Y1341" s="9"/>
      <c r="Z1341" s="9"/>
    </row>
    <row r="1342" spans="25:26" ht="12.75">
      <c r="Y1342" s="9"/>
      <c r="Z1342" s="9"/>
    </row>
    <row r="1343" spans="25:26" ht="12.75">
      <c r="Y1343" s="9"/>
      <c r="Z1343" s="9"/>
    </row>
    <row r="1344" spans="25:26" ht="12.75">
      <c r="Y1344" s="9"/>
      <c r="Z1344" s="9"/>
    </row>
    <row r="1345" spans="25:26" ht="12.75">
      <c r="Y1345" s="9"/>
      <c r="Z1345" s="9"/>
    </row>
    <row r="1346" spans="25:26" ht="12.75">
      <c r="Y1346" s="9"/>
      <c r="Z1346" s="9"/>
    </row>
    <row r="1347" spans="25:26" ht="12.75">
      <c r="Y1347" s="9"/>
      <c r="Z1347" s="9"/>
    </row>
    <row r="1348" spans="25:26" ht="12.75">
      <c r="Y1348" s="9"/>
      <c r="Z1348" s="9"/>
    </row>
    <row r="1349" spans="25:26" ht="12.75">
      <c r="Y1349" s="9"/>
      <c r="Z1349" s="9"/>
    </row>
    <row r="1350" spans="25:26" ht="12.75">
      <c r="Y1350" s="9"/>
      <c r="Z1350" s="9"/>
    </row>
    <row r="1351" spans="25:26" ht="12.75">
      <c r="Y1351" s="9"/>
      <c r="Z1351" s="9"/>
    </row>
    <row r="1352" spans="25:26" ht="12.75">
      <c r="Y1352" s="9"/>
      <c r="Z1352" s="9"/>
    </row>
    <row r="1353" spans="25:26" ht="12.75">
      <c r="Y1353" s="9"/>
      <c r="Z1353" s="9"/>
    </row>
    <row r="1354" spans="25:26" ht="12.75">
      <c r="Y1354" s="9"/>
      <c r="Z1354" s="9"/>
    </row>
    <row r="1355" spans="25:26" ht="12.75">
      <c r="Y1355" s="9"/>
      <c r="Z1355" s="9"/>
    </row>
    <row r="1356" spans="25:26" ht="12.75">
      <c r="Y1356" s="9"/>
      <c r="Z1356" s="9"/>
    </row>
    <row r="1357" spans="25:26" ht="12.75">
      <c r="Y1357" s="9"/>
      <c r="Z1357" s="9"/>
    </row>
    <row r="1358" spans="25:26" ht="12.75">
      <c r="Y1358" s="9"/>
      <c r="Z1358" s="9"/>
    </row>
    <row r="1359" spans="25:26" ht="12.75">
      <c r="Y1359" s="9"/>
      <c r="Z1359" s="9"/>
    </row>
    <row r="1360" spans="25:26" ht="12.75">
      <c r="Y1360" s="9"/>
      <c r="Z1360" s="9"/>
    </row>
    <row r="1361" spans="25:26" ht="12.75">
      <c r="Y1361" s="9"/>
      <c r="Z1361" s="9"/>
    </row>
    <row r="1362" spans="25:26" ht="12.75">
      <c r="Y1362" s="9"/>
      <c r="Z1362" s="9"/>
    </row>
    <row r="1363" spans="25:26" ht="12.75">
      <c r="Y1363" s="9"/>
      <c r="Z1363" s="9"/>
    </row>
    <row r="1364" spans="25:26" ht="12.75">
      <c r="Y1364" s="9"/>
      <c r="Z1364" s="9"/>
    </row>
    <row r="1365" spans="25:26" ht="12.75">
      <c r="Y1365" s="9"/>
      <c r="Z1365" s="9"/>
    </row>
    <row r="1366" spans="25:26" ht="12.75">
      <c r="Y1366" s="9"/>
      <c r="Z1366" s="9"/>
    </row>
    <row r="1367" spans="25:26" ht="12.75">
      <c r="Y1367" s="9"/>
      <c r="Z1367" s="9"/>
    </row>
    <row r="1368" spans="25:26" ht="12.75">
      <c r="Y1368" s="9"/>
      <c r="Z1368" s="9"/>
    </row>
    <row r="1369" spans="25:26" ht="12.75">
      <c r="Y1369" s="9"/>
      <c r="Z1369" s="9"/>
    </row>
    <row r="1370" spans="25:26" ht="12.75">
      <c r="Y1370" s="9"/>
      <c r="Z1370" s="9"/>
    </row>
    <row r="1371" spans="25:26" ht="12.75">
      <c r="Y1371" s="9"/>
      <c r="Z1371" s="9"/>
    </row>
    <row r="1372" spans="25:26" ht="12.75">
      <c r="Y1372" s="9"/>
      <c r="Z1372" s="9"/>
    </row>
    <row r="1373" spans="25:26" ht="12.75">
      <c r="Y1373" s="9"/>
      <c r="Z1373" s="9"/>
    </row>
    <row r="1374" spans="25:26" ht="12.75">
      <c r="Y1374" s="9"/>
      <c r="Z1374" s="9"/>
    </row>
    <row r="1375" spans="25:26" ht="12.75">
      <c r="Y1375" s="9"/>
      <c r="Z1375" s="9"/>
    </row>
    <row r="1376" spans="25:26" ht="12.75">
      <c r="Y1376" s="9"/>
      <c r="Z1376" s="9"/>
    </row>
    <row r="1377" spans="25:26" ht="12.75">
      <c r="Y1377" s="9"/>
      <c r="Z1377" s="9"/>
    </row>
    <row r="1378" spans="25:26" ht="12.75">
      <c r="Y1378" s="9"/>
      <c r="Z1378" s="9"/>
    </row>
    <row r="1379" spans="25:26" ht="12.75">
      <c r="Y1379" s="9"/>
      <c r="Z1379" s="9"/>
    </row>
    <row r="1380" spans="25:26" ht="12.75">
      <c r="Y1380" s="9"/>
      <c r="Z1380" s="9"/>
    </row>
    <row r="1381" spans="25:26" ht="12.75">
      <c r="Y1381" s="9"/>
      <c r="Z1381" s="9"/>
    </row>
    <row r="1382" spans="25:26" ht="12.75">
      <c r="Y1382" s="9"/>
      <c r="Z1382" s="9"/>
    </row>
    <row r="1383" spans="25:26" ht="12.75">
      <c r="Y1383" s="9"/>
      <c r="Z1383" s="9"/>
    </row>
    <row r="1384" spans="25:26" ht="12.75">
      <c r="Y1384" s="9"/>
      <c r="Z1384" s="9"/>
    </row>
    <row r="1385" spans="25:26" ht="12.75">
      <c r="Y1385" s="9"/>
      <c r="Z1385" s="9"/>
    </row>
    <row r="1386" spans="25:26" ht="12.75">
      <c r="Y1386" s="9"/>
      <c r="Z1386" s="9"/>
    </row>
    <row r="1387" spans="25:26" ht="12.75">
      <c r="Y1387" s="9"/>
      <c r="Z1387" s="9"/>
    </row>
    <row r="1388" spans="25:26" ht="12.75">
      <c r="Y1388" s="9"/>
      <c r="Z1388" s="9"/>
    </row>
    <row r="1389" spans="25:26" ht="12.75">
      <c r="Y1389" s="9"/>
      <c r="Z1389" s="9"/>
    </row>
    <row r="1390" spans="25:26" ht="12.75">
      <c r="Y1390" s="9"/>
      <c r="Z1390" s="9"/>
    </row>
    <row r="1391" spans="25:26" ht="12.75">
      <c r="Y1391" s="9"/>
      <c r="Z1391" s="9"/>
    </row>
    <row r="1392" spans="25:26" ht="12.75">
      <c r="Y1392" s="9"/>
      <c r="Z1392" s="9"/>
    </row>
    <row r="1393" spans="25:26" ht="12.75">
      <c r="Y1393" s="9"/>
      <c r="Z1393" s="9"/>
    </row>
    <row r="1394" spans="25:26" ht="12.75">
      <c r="Y1394" s="9"/>
      <c r="Z1394" s="9"/>
    </row>
    <row r="1395" spans="25:26" ht="12.75">
      <c r="Y1395" s="9"/>
      <c r="Z1395" s="9"/>
    </row>
    <row r="1396" spans="25:26" ht="12.75">
      <c r="Y1396" s="9"/>
      <c r="Z1396" s="9"/>
    </row>
    <row r="1397" spans="25:26" ht="12.75">
      <c r="Y1397" s="9"/>
      <c r="Z1397" s="9"/>
    </row>
    <row r="1398" spans="25:26" ht="12.75">
      <c r="Y1398" s="9"/>
      <c r="Z1398" s="9"/>
    </row>
    <row r="1399" spans="25:26" ht="12.75">
      <c r="Y1399" s="9"/>
      <c r="Z1399" s="9"/>
    </row>
    <row r="1400" spans="25:26" ht="12.75">
      <c r="Y1400" s="9"/>
      <c r="Z1400" s="9"/>
    </row>
    <row r="1401" spans="25:26" ht="12.75">
      <c r="Y1401" s="9"/>
      <c r="Z1401" s="9"/>
    </row>
    <row r="1402" spans="25:26" ht="12.75">
      <c r="Y1402" s="9"/>
      <c r="Z1402" s="9"/>
    </row>
    <row r="1403" spans="25:26" ht="12.75">
      <c r="Y1403" s="9"/>
      <c r="Z1403" s="9"/>
    </row>
    <row r="1404" spans="25:26" ht="12.75">
      <c r="Y1404" s="9"/>
      <c r="Z1404" s="9"/>
    </row>
    <row r="1405" spans="25:26" ht="12.75">
      <c r="Y1405" s="9"/>
      <c r="Z1405" s="9"/>
    </row>
    <row r="1406" spans="25:26" ht="12.75">
      <c r="Y1406" s="9"/>
      <c r="Z1406" s="9"/>
    </row>
    <row r="1407" spans="25:26" ht="12.75">
      <c r="Y1407" s="9"/>
      <c r="Z1407" s="9"/>
    </row>
    <row r="1408" spans="25:26" ht="12.75">
      <c r="Y1408" s="9"/>
      <c r="Z1408" s="9"/>
    </row>
    <row r="1409" spans="25:26" ht="12.75">
      <c r="Y1409" s="9"/>
      <c r="Z1409" s="9"/>
    </row>
    <row r="1410" spans="25:26" ht="12.75">
      <c r="Y1410" s="9"/>
      <c r="Z1410" s="9"/>
    </row>
    <row r="1411" spans="25:26" ht="12.75">
      <c r="Y1411" s="9"/>
      <c r="Z1411" s="9"/>
    </row>
    <row r="1412" spans="25:26" ht="12.75">
      <c r="Y1412" s="9"/>
      <c r="Z1412" s="9"/>
    </row>
    <row r="1413" spans="25:26" ht="12.75">
      <c r="Y1413" s="9"/>
      <c r="Z1413" s="9"/>
    </row>
    <row r="1414" spans="25:26" ht="12.75">
      <c r="Y1414" s="9"/>
      <c r="Z1414" s="9"/>
    </row>
    <row r="1415" spans="25:26" ht="12.75">
      <c r="Y1415" s="9"/>
      <c r="Z1415" s="9"/>
    </row>
    <row r="1416" spans="25:26" ht="12.75">
      <c r="Y1416" s="9"/>
      <c r="Z1416" s="9"/>
    </row>
    <row r="1417" spans="25:26" ht="12.75">
      <c r="Y1417" s="9"/>
      <c r="Z1417" s="9"/>
    </row>
    <row r="1418" spans="25:26" ht="12.75">
      <c r="Y1418" s="9"/>
      <c r="Z1418" s="9"/>
    </row>
    <row r="1419" spans="25:26" ht="12.75">
      <c r="Y1419" s="9"/>
      <c r="Z1419" s="9"/>
    </row>
    <row r="1420" spans="25:26" ht="12.75">
      <c r="Y1420" s="9"/>
      <c r="Z1420" s="9"/>
    </row>
    <row r="1421" spans="25:26" ht="12.75">
      <c r="Y1421" s="9"/>
      <c r="Z1421" s="9"/>
    </row>
    <row r="1422" spans="25:26" ht="12.75">
      <c r="Y1422" s="9"/>
      <c r="Z1422" s="9"/>
    </row>
    <row r="1423" spans="25:26" ht="12.75">
      <c r="Y1423" s="9"/>
      <c r="Z1423" s="9"/>
    </row>
    <row r="1424" spans="25:26" ht="12.75">
      <c r="Y1424" s="9"/>
      <c r="Z1424" s="9"/>
    </row>
    <row r="1425" spans="25:26" ht="12.75">
      <c r="Y1425" s="9"/>
      <c r="Z1425" s="9"/>
    </row>
    <row r="1426" spans="25:26" ht="12.75">
      <c r="Y1426" s="9"/>
      <c r="Z1426" s="9"/>
    </row>
    <row r="1427" spans="25:26" ht="12.75">
      <c r="Y1427" s="9"/>
      <c r="Z1427" s="9"/>
    </row>
    <row r="1428" spans="25:26" ht="12.75">
      <c r="Y1428" s="9"/>
      <c r="Z1428" s="9"/>
    </row>
    <row r="1429" spans="25:26" ht="12.75">
      <c r="Y1429" s="9"/>
      <c r="Z1429" s="9"/>
    </row>
    <row r="1430" spans="25:26" ht="12.75">
      <c r="Y1430" s="9"/>
      <c r="Z1430" s="9"/>
    </row>
    <row r="1431" spans="25:26" ht="12.75">
      <c r="Y1431" s="9"/>
      <c r="Z1431" s="9"/>
    </row>
    <row r="1432" spans="25:26" ht="12.75">
      <c r="Y1432" s="9"/>
      <c r="Z1432" s="9"/>
    </row>
    <row r="1433" spans="25:26" ht="12.75">
      <c r="Y1433" s="9"/>
      <c r="Z1433" s="9"/>
    </row>
    <row r="1434" spans="25:26" ht="12.75">
      <c r="Y1434" s="9"/>
      <c r="Z1434" s="9"/>
    </row>
    <row r="1435" spans="25:26" ht="12.75">
      <c r="Y1435" s="9"/>
      <c r="Z1435" s="9"/>
    </row>
    <row r="1436" spans="25:26" ht="12.75">
      <c r="Y1436" s="9"/>
      <c r="Z1436" s="9"/>
    </row>
    <row r="1437" spans="25:26" ht="12.75">
      <c r="Y1437" s="9"/>
      <c r="Z1437" s="9"/>
    </row>
    <row r="1438" spans="25:26" ht="12.75">
      <c r="Y1438" s="9"/>
      <c r="Z1438" s="9"/>
    </row>
    <row r="1439" spans="25:26" ht="12.75">
      <c r="Y1439" s="9"/>
      <c r="Z1439" s="9"/>
    </row>
    <row r="1440" spans="25:26" ht="12.75">
      <c r="Y1440" s="9"/>
      <c r="Z1440" s="9"/>
    </row>
    <row r="1441" spans="25:26" ht="12.75">
      <c r="Y1441" s="9"/>
      <c r="Z1441" s="9"/>
    </row>
    <row r="1442" spans="25:26" ht="12.75">
      <c r="Y1442" s="9"/>
      <c r="Z1442" s="9"/>
    </row>
    <row r="1443" spans="25:26" ht="12.75">
      <c r="Y1443" s="9"/>
      <c r="Z1443" s="9"/>
    </row>
    <row r="1444" spans="25:26" ht="12.75">
      <c r="Y1444" s="9"/>
      <c r="Z1444" s="9"/>
    </row>
    <row r="1445" spans="25:26" ht="12.75">
      <c r="Y1445" s="9"/>
      <c r="Z1445" s="9"/>
    </row>
    <row r="1446" spans="25:26" ht="12.75">
      <c r="Y1446" s="9"/>
      <c r="Z1446" s="9"/>
    </row>
    <row r="1447" spans="25:26" ht="12.75">
      <c r="Y1447" s="9"/>
      <c r="Z1447" s="9"/>
    </row>
    <row r="1448" spans="25:26" ht="12.75">
      <c r="Y1448" s="9"/>
      <c r="Z1448" s="9"/>
    </row>
    <row r="1449" spans="25:26" ht="12.75">
      <c r="Y1449" s="9"/>
      <c r="Z1449" s="9"/>
    </row>
    <row r="1450" spans="25:26" ht="12.75">
      <c r="Y1450" s="9"/>
      <c r="Z1450" s="9"/>
    </row>
    <row r="1451" spans="25:26" ht="12.75">
      <c r="Y1451" s="9"/>
      <c r="Z1451" s="9"/>
    </row>
    <row r="1452" spans="25:26" ht="12.75">
      <c r="Y1452" s="9"/>
      <c r="Z1452" s="9"/>
    </row>
    <row r="1453" spans="25:26" ht="12.75">
      <c r="Y1453" s="9"/>
      <c r="Z1453" s="9"/>
    </row>
    <row r="1454" spans="25:26" ht="12.75">
      <c r="Y1454" s="9"/>
      <c r="Z1454" s="9"/>
    </row>
    <row r="1455" spans="25:26" ht="12.75">
      <c r="Y1455" s="9"/>
      <c r="Z1455" s="9"/>
    </row>
    <row r="1456" spans="25:26" ht="12.75">
      <c r="Y1456" s="9"/>
      <c r="Z1456" s="9"/>
    </row>
    <row r="1457" spans="25:26" ht="12.75">
      <c r="Y1457" s="9"/>
      <c r="Z1457" s="9"/>
    </row>
    <row r="1458" spans="25:26" ht="12.75">
      <c r="Y1458" s="9"/>
      <c r="Z1458" s="9"/>
    </row>
    <row r="1459" spans="25:26" ht="12.75">
      <c r="Y1459" s="9"/>
      <c r="Z1459" s="9"/>
    </row>
    <row r="1460" spans="25:26" ht="12.75">
      <c r="Y1460" s="9"/>
      <c r="Z1460" s="9"/>
    </row>
    <row r="1461" spans="25:26" ht="12.75">
      <c r="Y1461" s="9"/>
      <c r="Z1461" s="9"/>
    </row>
    <row r="1462" spans="25:26" ht="12.75">
      <c r="Y1462" s="9"/>
      <c r="Z1462" s="9"/>
    </row>
    <row r="1463" spans="25:26" ht="12.75">
      <c r="Y1463" s="9"/>
      <c r="Z1463" s="9"/>
    </row>
    <row r="1464" spans="25:26" ht="12.75">
      <c r="Y1464" s="9"/>
      <c r="Z1464" s="9"/>
    </row>
    <row r="1465" spans="25:26" ht="12.75">
      <c r="Y1465" s="9"/>
      <c r="Z1465" s="9"/>
    </row>
    <row r="1466" spans="25:26" ht="12.75">
      <c r="Y1466" s="9"/>
      <c r="Z1466" s="9"/>
    </row>
    <row r="1467" spans="25:26" ht="12.75">
      <c r="Y1467" s="9"/>
      <c r="Z1467" s="9"/>
    </row>
    <row r="1468" spans="25:26" ht="12.75">
      <c r="Y1468" s="9"/>
      <c r="Z1468" s="9"/>
    </row>
    <row r="1469" spans="25:26" ht="12.75">
      <c r="Y1469" s="9"/>
      <c r="Z1469" s="9"/>
    </row>
    <row r="1470" spans="25:26" ht="12.75">
      <c r="Y1470" s="9"/>
      <c r="Z1470" s="9"/>
    </row>
    <row r="1471" spans="25:26" ht="12.75">
      <c r="Y1471" s="9"/>
      <c r="Z1471" s="9"/>
    </row>
    <row r="1472" spans="25:26" ht="12.75">
      <c r="Y1472" s="9"/>
      <c r="Z1472" s="9"/>
    </row>
    <row r="1473" spans="25:26" ht="12.75">
      <c r="Y1473" s="9"/>
      <c r="Z1473" s="9"/>
    </row>
    <row r="1474" spans="25:26" ht="12.75">
      <c r="Y1474" s="9"/>
      <c r="Z1474" s="9"/>
    </row>
    <row r="1475" spans="25:26" ht="12.75">
      <c r="Y1475" s="9"/>
      <c r="Z1475" s="9"/>
    </row>
    <row r="1476" spans="25:26" ht="12.75">
      <c r="Y1476" s="9"/>
      <c r="Z1476" s="9"/>
    </row>
    <row r="1477" spans="25:26" ht="12.75">
      <c r="Y1477" s="9"/>
      <c r="Z1477" s="9"/>
    </row>
    <row r="1478" spans="25:26" ht="12.75">
      <c r="Y1478" s="9"/>
      <c r="Z1478" s="9"/>
    </row>
    <row r="1479" spans="25:26" ht="12.75">
      <c r="Y1479" s="9"/>
      <c r="Z1479" s="9"/>
    </row>
    <row r="1480" spans="25:26" ht="12.75">
      <c r="Y1480" s="9"/>
      <c r="Z1480" s="9"/>
    </row>
    <row r="1481" spans="25:26" ht="12.75">
      <c r="Y1481" s="9"/>
      <c r="Z1481" s="9"/>
    </row>
    <row r="1482" spans="25:26" ht="12.75">
      <c r="Y1482" s="9"/>
      <c r="Z1482" s="9"/>
    </row>
    <row r="1483" spans="25:26" ht="12.75">
      <c r="Y1483" s="9"/>
      <c r="Z1483" s="9"/>
    </row>
    <row r="1484" spans="25:26" ht="12.75">
      <c r="Y1484" s="9"/>
      <c r="Z1484" s="9"/>
    </row>
    <row r="1485" spans="25:26" ht="12.75">
      <c r="Y1485" s="9"/>
      <c r="Z1485" s="9"/>
    </row>
    <row r="1486" spans="25:26" ht="12.75">
      <c r="Y1486" s="9"/>
      <c r="Z1486" s="9"/>
    </row>
    <row r="1487" spans="25:26" ht="12.75">
      <c r="Y1487" s="9"/>
      <c r="Z1487" s="9"/>
    </row>
    <row r="1488" spans="25:26" ht="12.75">
      <c r="Y1488" s="9"/>
      <c r="Z1488" s="9"/>
    </row>
    <row r="1489" spans="25:26" ht="12.75">
      <c r="Y1489" s="9"/>
      <c r="Z1489" s="9"/>
    </row>
    <row r="1490" spans="25:26" ht="12.75">
      <c r="Y1490" s="9"/>
      <c r="Z1490" s="9"/>
    </row>
    <row r="1491" spans="25:26" ht="12.75">
      <c r="Y1491" s="9"/>
      <c r="Z1491" s="9"/>
    </row>
    <row r="1492" spans="25:26" ht="12.75">
      <c r="Y1492" s="9"/>
      <c r="Z1492" s="9"/>
    </row>
    <row r="1493" spans="25:26" ht="12.75">
      <c r="Y1493" s="9"/>
      <c r="Z1493" s="9"/>
    </row>
    <row r="1494" spans="25:26" ht="12.75">
      <c r="Y1494" s="9"/>
      <c r="Z1494" s="9"/>
    </row>
    <row r="1495" spans="25:26" ht="12.75">
      <c r="Y1495" s="9"/>
      <c r="Z1495" s="9"/>
    </row>
    <row r="1496" spans="25:26" ht="12.75">
      <c r="Y1496" s="9"/>
      <c r="Z1496" s="9"/>
    </row>
    <row r="1497" spans="25:26" ht="12.75">
      <c r="Y1497" s="9"/>
      <c r="Z1497" s="9"/>
    </row>
    <row r="1498" spans="25:26" ht="12.75">
      <c r="Y1498" s="9"/>
      <c r="Z1498" s="9"/>
    </row>
    <row r="1499" spans="25:26" ht="12.75">
      <c r="Y1499" s="9"/>
      <c r="Z1499" s="9"/>
    </row>
    <row r="1500" spans="25:26" ht="12.75">
      <c r="Y1500" s="9"/>
      <c r="Z1500" s="9"/>
    </row>
    <row r="1501" spans="25:26" ht="12.75">
      <c r="Y1501" s="9"/>
      <c r="Z1501" s="9"/>
    </row>
    <row r="1502" spans="25:26" ht="12.75">
      <c r="Y1502" s="9"/>
      <c r="Z1502" s="9"/>
    </row>
    <row r="1503" spans="25:26" ht="12.75">
      <c r="Y1503" s="9"/>
      <c r="Z1503" s="9"/>
    </row>
    <row r="1504" spans="25:26" ht="12.75">
      <c r="Y1504" s="9"/>
      <c r="Z1504" s="9"/>
    </row>
    <row r="1505" spans="25:26" ht="12.75">
      <c r="Y1505" s="9"/>
      <c r="Z1505" s="9"/>
    </row>
    <row r="1506" spans="25:26" ht="12.75">
      <c r="Y1506" s="9"/>
      <c r="Z1506" s="9"/>
    </row>
    <row r="1507" spans="25:26" ht="12.75">
      <c r="Y1507" s="9"/>
      <c r="Z1507" s="9"/>
    </row>
    <row r="1508" spans="25:26" ht="12.75">
      <c r="Y1508" s="9"/>
      <c r="Z1508" s="9"/>
    </row>
    <row r="1509" spans="25:26" ht="12.75">
      <c r="Y1509" s="9"/>
      <c r="Z1509" s="9"/>
    </row>
    <row r="1510" spans="25:26" ht="12.75">
      <c r="Y1510" s="9"/>
      <c r="Z1510" s="9"/>
    </row>
    <row r="1511" spans="25:26" ht="12.75">
      <c r="Y1511" s="9"/>
      <c r="Z1511" s="9"/>
    </row>
    <row r="1512" spans="25:26" ht="12.75">
      <c r="Y1512" s="9"/>
      <c r="Z1512" s="9"/>
    </row>
    <row r="1513" spans="25:26" ht="12.75">
      <c r="Y1513" s="9"/>
      <c r="Z1513" s="9"/>
    </row>
    <row r="1514" spans="25:26" ht="12.75">
      <c r="Y1514" s="9"/>
      <c r="Z1514" s="9"/>
    </row>
    <row r="1515" spans="25:26" ht="12.75">
      <c r="Y1515" s="9"/>
      <c r="Z1515" s="9"/>
    </row>
    <row r="1516" spans="25:26" ht="12.75">
      <c r="Y1516" s="9"/>
      <c r="Z1516" s="9"/>
    </row>
    <row r="1517" spans="25:26" ht="12.75">
      <c r="Y1517" s="9"/>
      <c r="Z1517" s="9"/>
    </row>
    <row r="1518" spans="25:26" ht="12.75">
      <c r="Y1518" s="9"/>
      <c r="Z1518" s="9"/>
    </row>
    <row r="1519" spans="25:26" ht="12.75">
      <c r="Y1519" s="9"/>
      <c r="Z1519" s="9"/>
    </row>
    <row r="1520" spans="25:26" ht="12.75">
      <c r="Y1520" s="9"/>
      <c r="Z1520" s="9"/>
    </row>
    <row r="1521" spans="25:26" ht="12.75">
      <c r="Y1521" s="9"/>
      <c r="Z1521" s="9"/>
    </row>
    <row r="1522" spans="25:26" ht="12.75">
      <c r="Y1522" s="9"/>
      <c r="Z1522" s="9"/>
    </row>
    <row r="1523" spans="25:26" ht="12.75">
      <c r="Y1523" s="9"/>
      <c r="Z1523" s="9"/>
    </row>
    <row r="1524" spans="25:26" ht="12.75">
      <c r="Y1524" s="9"/>
      <c r="Z1524" s="9"/>
    </row>
    <row r="1525" spans="25:26" ht="12.75">
      <c r="Y1525" s="9"/>
      <c r="Z1525" s="9"/>
    </row>
    <row r="1526" spans="25:26" ht="12.75">
      <c r="Y1526" s="9"/>
      <c r="Z1526" s="9"/>
    </row>
    <row r="1527" spans="25:26" ht="12.75">
      <c r="Y1527" s="9"/>
      <c r="Z1527" s="9"/>
    </row>
    <row r="1528" spans="25:26" ht="12.75">
      <c r="Y1528" s="9"/>
      <c r="Z1528" s="9"/>
    </row>
    <row r="1529" spans="25:26" ht="12.75">
      <c r="Y1529" s="9"/>
      <c r="Z1529" s="9"/>
    </row>
    <row r="1530" spans="25:26" ht="12.75">
      <c r="Y1530" s="9"/>
      <c r="Z1530" s="9"/>
    </row>
    <row r="1531" spans="25:26" ht="12.75">
      <c r="Y1531" s="9"/>
      <c r="Z1531" s="9"/>
    </row>
    <row r="1532" spans="25:26" ht="12.75">
      <c r="Y1532" s="9"/>
      <c r="Z1532" s="9"/>
    </row>
    <row r="1533" spans="25:26" ht="12.75">
      <c r="Y1533" s="9"/>
      <c r="Z1533" s="9"/>
    </row>
    <row r="1534" spans="25:26" ht="12.75">
      <c r="Y1534" s="9"/>
      <c r="Z1534" s="9"/>
    </row>
    <row r="1535" spans="25:26" ht="12.75">
      <c r="Y1535" s="9"/>
      <c r="Z1535" s="9"/>
    </row>
    <row r="1536" spans="25:26" ht="12.75">
      <c r="Y1536" s="9"/>
      <c r="Z1536" s="9"/>
    </row>
    <row r="1537" spans="25:26" ht="12.75">
      <c r="Y1537" s="9"/>
      <c r="Z1537" s="9"/>
    </row>
    <row r="1538" spans="25:26" ht="12.75">
      <c r="Y1538" s="9"/>
      <c r="Z1538" s="9"/>
    </row>
    <row r="1539" spans="25:26" ht="12.75">
      <c r="Y1539" s="9"/>
      <c r="Z1539" s="9"/>
    </row>
    <row r="1540" spans="25:26" ht="12.75">
      <c r="Y1540" s="9"/>
      <c r="Z1540" s="9"/>
    </row>
    <row r="1541" spans="25:26" ht="12.75">
      <c r="Y1541" s="9"/>
      <c r="Z1541" s="9"/>
    </row>
    <row r="1542" spans="25:26" ht="12.75">
      <c r="Y1542" s="9"/>
      <c r="Z1542" s="9"/>
    </row>
    <row r="1543" spans="25:26" ht="12.75">
      <c r="Y1543" s="9"/>
      <c r="Z1543" s="9"/>
    </row>
    <row r="1544" spans="25:26" ht="12.75">
      <c r="Y1544" s="9"/>
      <c r="Z1544" s="9"/>
    </row>
    <row r="1545" spans="25:26" ht="12.75">
      <c r="Y1545" s="9"/>
      <c r="Z1545" s="9"/>
    </row>
    <row r="1546" spans="25:26" ht="12.75">
      <c r="Y1546" s="9"/>
      <c r="Z1546" s="9"/>
    </row>
    <row r="1547" spans="25:26" ht="12.75">
      <c r="Y1547" s="9"/>
      <c r="Z1547" s="9"/>
    </row>
    <row r="1548" spans="25:26" ht="12.75">
      <c r="Y1548" s="9"/>
      <c r="Z1548" s="9"/>
    </row>
    <row r="1549" spans="25:26" ht="12.75">
      <c r="Y1549" s="9"/>
      <c r="Z1549" s="9"/>
    </row>
    <row r="1550" spans="25:26" ht="12.75">
      <c r="Y1550" s="9"/>
      <c r="Z1550" s="9"/>
    </row>
    <row r="1551" spans="25:26" ht="12.75">
      <c r="Y1551" s="9"/>
      <c r="Z1551" s="9"/>
    </row>
    <row r="1552" spans="25:26" ht="12.75">
      <c r="Y1552" s="9"/>
      <c r="Z1552" s="9"/>
    </row>
    <row r="1553" spans="25:26" ht="12.75">
      <c r="Y1553" s="9"/>
      <c r="Z1553" s="9"/>
    </row>
    <row r="1554" spans="25:26" ht="12.75">
      <c r="Y1554" s="9"/>
      <c r="Z1554" s="9"/>
    </row>
    <row r="1555" spans="25:26" ht="12.75">
      <c r="Y1555" s="9"/>
      <c r="Z1555" s="9"/>
    </row>
    <row r="1556" spans="25:26" ht="12.75">
      <c r="Y1556" s="9"/>
      <c r="Z1556" s="9"/>
    </row>
    <row r="1557" spans="25:26" ht="12.75">
      <c r="Y1557" s="9"/>
      <c r="Z1557" s="9"/>
    </row>
    <row r="1558" spans="25:26" ht="12.75">
      <c r="Y1558" s="9"/>
      <c r="Z1558" s="9"/>
    </row>
    <row r="1559" spans="25:26" ht="12.75">
      <c r="Y1559" s="9"/>
      <c r="Z1559" s="9"/>
    </row>
    <row r="1560" spans="25:26" ht="12.75">
      <c r="Y1560" s="9"/>
      <c r="Z1560" s="9"/>
    </row>
    <row r="1561" spans="25:26" ht="12.75">
      <c r="Y1561" s="9"/>
      <c r="Z1561" s="9"/>
    </row>
    <row r="1562" spans="25:26" ht="12.75">
      <c r="Y1562" s="9"/>
      <c r="Z1562" s="9"/>
    </row>
    <row r="1563" spans="25:26" ht="12.75">
      <c r="Y1563" s="9"/>
      <c r="Z1563" s="9"/>
    </row>
    <row r="1564" spans="25:26" ht="12.75">
      <c r="Y1564" s="9"/>
      <c r="Z1564" s="9"/>
    </row>
    <row r="1565" spans="25:26" ht="12.75">
      <c r="Y1565" s="9"/>
      <c r="Z1565" s="9"/>
    </row>
    <row r="1566" spans="25:26" ht="12.75">
      <c r="Y1566" s="9"/>
      <c r="Z1566" s="9"/>
    </row>
    <row r="1567" spans="25:26" ht="12.75">
      <c r="Y1567" s="9"/>
      <c r="Z1567" s="9"/>
    </row>
    <row r="1568" spans="25:26" ht="12.75">
      <c r="Y1568" s="9"/>
      <c r="Z1568" s="9"/>
    </row>
    <row r="1569" spans="25:26" ht="12.75">
      <c r="Y1569" s="9"/>
      <c r="Z1569" s="9"/>
    </row>
    <row r="1570" spans="25:26" ht="12.75">
      <c r="Y1570" s="9"/>
      <c r="Z1570" s="9"/>
    </row>
    <row r="1571" spans="25:26" ht="12.75">
      <c r="Y1571" s="9"/>
      <c r="Z1571" s="9"/>
    </row>
    <row r="1572" spans="25:26" ht="12.75">
      <c r="Y1572" s="9"/>
      <c r="Z1572" s="9"/>
    </row>
    <row r="1573" spans="25:26" ht="12.75">
      <c r="Y1573" s="9"/>
      <c r="Z1573" s="9"/>
    </row>
    <row r="1574" spans="25:26" ht="12.75">
      <c r="Y1574" s="9"/>
      <c r="Z1574" s="9"/>
    </row>
    <row r="1575" spans="25:26" ht="12.75">
      <c r="Y1575" s="9"/>
      <c r="Z1575" s="9"/>
    </row>
    <row r="1576" spans="25:26" ht="12.75">
      <c r="Y1576" s="9"/>
      <c r="Z1576" s="9"/>
    </row>
    <row r="1577" spans="25:26" ht="12.75">
      <c r="Y1577" s="9"/>
      <c r="Z1577" s="9"/>
    </row>
    <row r="1578" spans="25:26" ht="12.75">
      <c r="Y1578" s="9"/>
      <c r="Z1578" s="9"/>
    </row>
    <row r="1579" spans="25:26" ht="12.75">
      <c r="Y1579" s="9"/>
      <c r="Z1579" s="9"/>
    </row>
    <row r="1580" spans="25:26" ht="12.75">
      <c r="Y1580" s="9"/>
      <c r="Z1580" s="9"/>
    </row>
    <row r="1581" spans="25:26" ht="12.75">
      <c r="Y1581" s="9"/>
      <c r="Z1581" s="9"/>
    </row>
    <row r="1582" spans="25:26" ht="12.75">
      <c r="Y1582" s="9"/>
      <c r="Z1582" s="9"/>
    </row>
    <row r="1583" spans="25:26" ht="12.75">
      <c r="Y1583" s="9"/>
      <c r="Z1583" s="9"/>
    </row>
    <row r="1584" spans="25:26" ht="12.75">
      <c r="Y1584" s="9"/>
      <c r="Z1584" s="9"/>
    </row>
    <row r="1585" spans="25:26" ht="12.75">
      <c r="Y1585" s="9"/>
      <c r="Z1585" s="9"/>
    </row>
    <row r="1586" spans="25:26" ht="12.75">
      <c r="Y1586" s="9"/>
      <c r="Z1586" s="9"/>
    </row>
    <row r="1587" spans="25:26" ht="12.75">
      <c r="Y1587" s="9"/>
      <c r="Z1587" s="9"/>
    </row>
    <row r="1588" spans="25:26" ht="12.75">
      <c r="Y1588" s="9"/>
      <c r="Z1588" s="9"/>
    </row>
    <row r="1589" spans="25:26" ht="12.75">
      <c r="Y1589" s="9"/>
      <c r="Z1589" s="9"/>
    </row>
    <row r="1590" spans="25:26" ht="12.75">
      <c r="Y1590" s="9"/>
      <c r="Z1590" s="9"/>
    </row>
    <row r="1591" spans="25:26" ht="12.75">
      <c r="Y1591" s="9"/>
      <c r="Z1591" s="9"/>
    </row>
    <row r="1592" spans="25:26" ht="12.75">
      <c r="Y1592" s="9"/>
      <c r="Z1592" s="9"/>
    </row>
    <row r="1593" spans="25:26" ht="12.75">
      <c r="Y1593" s="9"/>
      <c r="Z1593" s="9"/>
    </row>
    <row r="1594" spans="25:26" ht="12.75">
      <c r="Y1594" s="9"/>
      <c r="Z1594" s="9"/>
    </row>
    <row r="1595" spans="25:26" ht="12.75">
      <c r="Y1595" s="9"/>
      <c r="Z1595" s="9"/>
    </row>
    <row r="1596" spans="25:26" ht="12.75">
      <c r="Y1596" s="9"/>
      <c r="Z1596" s="9"/>
    </row>
    <row r="1597" spans="25:26" ht="12.75">
      <c r="Y1597" s="9"/>
      <c r="Z1597" s="9"/>
    </row>
    <row r="1598" spans="25:26" ht="12.75">
      <c r="Y1598" s="9"/>
      <c r="Z1598" s="9"/>
    </row>
    <row r="1599" spans="25:26" ht="12.75">
      <c r="Y1599" s="9"/>
      <c r="Z1599" s="9"/>
    </row>
    <row r="1600" spans="25:26" ht="12.75">
      <c r="Y1600" s="9"/>
      <c r="Z1600" s="9"/>
    </row>
    <row r="1601" spans="25:26" ht="12.75">
      <c r="Y1601" s="9"/>
      <c r="Z1601" s="9"/>
    </row>
    <row r="1602" spans="25:26" ht="12.75">
      <c r="Y1602" s="9"/>
      <c r="Z1602" s="9"/>
    </row>
    <row r="1603" spans="25:26" ht="12.75">
      <c r="Y1603" s="9"/>
      <c r="Z1603" s="9"/>
    </row>
    <row r="1604" spans="25:26" ht="12.75">
      <c r="Y1604" s="9"/>
      <c r="Z1604" s="9"/>
    </row>
    <row r="1605" spans="25:26" ht="12.75">
      <c r="Y1605" s="9"/>
      <c r="Z1605" s="9"/>
    </row>
    <row r="1606" spans="25:26" ht="12.75">
      <c r="Y1606" s="9"/>
      <c r="Z1606" s="9"/>
    </row>
    <row r="1607" spans="25:26" ht="12.75">
      <c r="Y1607" s="9"/>
      <c r="Z1607" s="9"/>
    </row>
    <row r="1608" spans="25:26" ht="12.75">
      <c r="Y1608" s="9"/>
      <c r="Z1608" s="9"/>
    </row>
    <row r="1609" spans="25:26" ht="12.75">
      <c r="Y1609" s="9"/>
      <c r="Z1609" s="9"/>
    </row>
    <row r="1610" spans="25:26" ht="12.75">
      <c r="Y1610" s="9"/>
      <c r="Z1610" s="9"/>
    </row>
    <row r="1611" spans="25:26" ht="12.75">
      <c r="Y1611" s="9"/>
      <c r="Z1611" s="9"/>
    </row>
    <row r="1612" spans="25:26" ht="12.75">
      <c r="Y1612" s="9"/>
      <c r="Z1612" s="9"/>
    </row>
    <row r="1613" spans="25:26" ht="12.75">
      <c r="Y1613" s="9"/>
      <c r="Z1613" s="9"/>
    </row>
    <row r="1614" spans="25:26" ht="12.75">
      <c r="Y1614" s="9"/>
      <c r="Z1614" s="9"/>
    </row>
    <row r="1615" spans="25:26" ht="12.75">
      <c r="Y1615" s="9"/>
      <c r="Z1615" s="9"/>
    </row>
    <row r="1616" spans="25:26" ht="12.75">
      <c r="Y1616" s="9"/>
      <c r="Z1616" s="9"/>
    </row>
    <row r="1617" spans="25:26" ht="12.75">
      <c r="Y1617" s="9"/>
      <c r="Z1617" s="9"/>
    </row>
    <row r="1618" spans="25:26" ht="12.75">
      <c r="Y1618" s="9"/>
      <c r="Z1618" s="9"/>
    </row>
    <row r="1619" spans="25:26" ht="12.75">
      <c r="Y1619" s="9"/>
      <c r="Z1619" s="9"/>
    </row>
    <row r="1620" spans="25:26" ht="12.75">
      <c r="Y1620" s="9"/>
      <c r="Z1620" s="9"/>
    </row>
    <row r="1621" spans="25:26" ht="12.75">
      <c r="Y1621" s="9"/>
      <c r="Z1621" s="9"/>
    </row>
    <row r="1622" spans="25:26" ht="12.75">
      <c r="Y1622" s="9"/>
      <c r="Z1622" s="9"/>
    </row>
    <row r="1623" spans="25:26" ht="12.75">
      <c r="Y1623" s="9"/>
      <c r="Z1623" s="9"/>
    </row>
    <row r="1624" spans="25:26" ht="12.75">
      <c r="Y1624" s="9"/>
      <c r="Z1624" s="9"/>
    </row>
    <row r="1625" spans="25:26" ht="12.75">
      <c r="Y1625" s="9"/>
      <c r="Z1625" s="9"/>
    </row>
    <row r="1626" spans="25:26" ht="12.75">
      <c r="Y1626" s="9"/>
      <c r="Z1626" s="9"/>
    </row>
    <row r="1627" spans="25:26" ht="12.75">
      <c r="Y1627" s="9"/>
      <c r="Z1627" s="9"/>
    </row>
    <row r="1628" spans="25:26" ht="12.75">
      <c r="Y1628" s="9"/>
      <c r="Z1628" s="9"/>
    </row>
    <row r="1629" spans="25:26" ht="12.75">
      <c r="Y1629" s="9"/>
      <c r="Z1629" s="9"/>
    </row>
    <row r="1630" spans="25:26" ht="12.75">
      <c r="Y1630" s="9"/>
      <c r="Z1630" s="9"/>
    </row>
    <row r="1631" spans="25:26" ht="12.75">
      <c r="Y1631" s="9"/>
      <c r="Z1631" s="9"/>
    </row>
    <row r="1632" spans="25:26" ht="12.75">
      <c r="Y1632" s="9"/>
      <c r="Z1632" s="9"/>
    </row>
    <row r="1633" spans="25:26" ht="12.75">
      <c r="Y1633" s="9"/>
      <c r="Z1633" s="9"/>
    </row>
    <row r="1634" spans="25:26" ht="12.75">
      <c r="Y1634" s="9"/>
      <c r="Z1634" s="9"/>
    </row>
    <row r="1635" spans="25:26" ht="12.75">
      <c r="Y1635" s="9"/>
      <c r="Z1635" s="9"/>
    </row>
    <row r="1636" spans="25:26" ht="12.75">
      <c r="Y1636" s="9"/>
      <c r="Z1636" s="9"/>
    </row>
    <row r="1637" spans="25:26" ht="12.75">
      <c r="Y1637" s="9"/>
      <c r="Z1637" s="9"/>
    </row>
    <row r="1638" spans="25:26" ht="12.75">
      <c r="Y1638" s="9"/>
      <c r="Z1638" s="9"/>
    </row>
    <row r="1639" spans="25:26" ht="12.75">
      <c r="Y1639" s="9"/>
      <c r="Z1639" s="9"/>
    </row>
    <row r="1640" spans="25:26" ht="12.75">
      <c r="Y1640" s="9"/>
      <c r="Z1640" s="9"/>
    </row>
    <row r="1641" spans="25:26" ht="12.75">
      <c r="Y1641" s="9"/>
      <c r="Z1641" s="9"/>
    </row>
    <row r="1642" spans="25:26" ht="12.75">
      <c r="Y1642" s="9"/>
      <c r="Z1642" s="9"/>
    </row>
    <row r="1643" spans="25:26" ht="12.75">
      <c r="Y1643" s="9"/>
      <c r="Z1643" s="9"/>
    </row>
    <row r="1644" spans="25:26" ht="12.75">
      <c r="Y1644" s="9"/>
      <c r="Z1644" s="9"/>
    </row>
    <row r="1645" spans="25:26" ht="12.75">
      <c r="Y1645" s="9"/>
      <c r="Z1645" s="9"/>
    </row>
    <row r="1646" spans="25:26" ht="12.75">
      <c r="Y1646" s="9"/>
      <c r="Z1646" s="9"/>
    </row>
    <row r="1647" spans="25:26" ht="12.75">
      <c r="Y1647" s="9"/>
      <c r="Z1647" s="9"/>
    </row>
    <row r="1648" spans="25:26" ht="12.75">
      <c r="Y1648" s="9"/>
      <c r="Z1648" s="9"/>
    </row>
    <row r="1649" spans="25:26" ht="12.75">
      <c r="Y1649" s="9"/>
      <c r="Z1649" s="9"/>
    </row>
    <row r="1650" spans="25:26" ht="12.75">
      <c r="Y1650" s="9"/>
      <c r="Z1650" s="9"/>
    </row>
    <row r="1651" spans="25:26" ht="12.75">
      <c r="Y1651" s="9"/>
      <c r="Z1651" s="9"/>
    </row>
    <row r="1652" spans="25:26" ht="12.75">
      <c r="Y1652" s="9"/>
      <c r="Z1652" s="9"/>
    </row>
    <row r="1653" spans="25:26" ht="12.75">
      <c r="Y1653" s="9"/>
      <c r="Z1653" s="9"/>
    </row>
    <row r="1654" spans="25:26" ht="12.75">
      <c r="Y1654" s="9"/>
      <c r="Z1654" s="9"/>
    </row>
    <row r="1655" spans="25:26" ht="12.75">
      <c r="Y1655" s="9"/>
      <c r="Z1655" s="9"/>
    </row>
    <row r="1656" spans="25:26" ht="12.75">
      <c r="Y1656" s="9"/>
      <c r="Z1656" s="9"/>
    </row>
    <row r="1657" spans="25:26" ht="12.75">
      <c r="Y1657" s="9"/>
      <c r="Z1657" s="9"/>
    </row>
    <row r="1658" spans="25:26" ht="12.75">
      <c r="Y1658" s="9"/>
      <c r="Z1658" s="9"/>
    </row>
    <row r="1659" spans="25:26" ht="12.75">
      <c r="Y1659" s="9"/>
      <c r="Z1659" s="9"/>
    </row>
    <row r="1660" spans="25:26" ht="12.75">
      <c r="Y1660" s="9"/>
      <c r="Z1660" s="9"/>
    </row>
    <row r="1661" spans="25:26" ht="12.75">
      <c r="Y1661" s="9"/>
      <c r="Z1661" s="9"/>
    </row>
    <row r="1662" spans="25:26" ht="12.75">
      <c r="Y1662" s="9"/>
      <c r="Z1662" s="9"/>
    </row>
    <row r="1663" spans="25:26" ht="12.75">
      <c r="Y1663" s="9"/>
      <c r="Z1663" s="9"/>
    </row>
    <row r="1664" spans="25:26" ht="12.75">
      <c r="Y1664" s="9"/>
      <c r="Z1664" s="9"/>
    </row>
    <row r="1665" spans="25:26" ht="12.75">
      <c r="Y1665" s="9"/>
      <c r="Z1665" s="9"/>
    </row>
    <row r="1666" spans="25:26" ht="12.75">
      <c r="Y1666" s="9"/>
      <c r="Z1666" s="9"/>
    </row>
    <row r="1667" spans="25:26" ht="12.75">
      <c r="Y1667" s="9"/>
      <c r="Z1667" s="9"/>
    </row>
    <row r="1668" spans="25:26" ht="12.75">
      <c r="Y1668" s="9"/>
      <c r="Z1668" s="9"/>
    </row>
    <row r="1669" spans="25:26" ht="12.75">
      <c r="Y1669" s="9"/>
      <c r="Z1669" s="9"/>
    </row>
    <row r="1670" spans="25:26" ht="12.75">
      <c r="Y1670" s="9"/>
      <c r="Z1670" s="9"/>
    </row>
    <row r="1671" spans="25:26" ht="12.75">
      <c r="Y1671" s="9"/>
      <c r="Z1671" s="9"/>
    </row>
    <row r="1672" spans="25:26" ht="12.75">
      <c r="Y1672" s="9"/>
      <c r="Z1672" s="9"/>
    </row>
    <row r="1673" spans="25:26" ht="12.75">
      <c r="Y1673" s="9"/>
      <c r="Z1673" s="9"/>
    </row>
    <row r="1674" spans="25:26" ht="12.75">
      <c r="Y1674" s="9"/>
      <c r="Z1674" s="9"/>
    </row>
    <row r="1675" spans="25:26" ht="12.75">
      <c r="Y1675" s="9"/>
      <c r="Z1675" s="9"/>
    </row>
    <row r="1676" spans="25:26" ht="12.75">
      <c r="Y1676" s="9"/>
      <c r="Z1676" s="9"/>
    </row>
    <row r="1677" spans="25:26" ht="12.75">
      <c r="Y1677" s="9"/>
      <c r="Z1677" s="9"/>
    </row>
    <row r="1678" spans="25:26" ht="12.75">
      <c r="Y1678" s="9"/>
      <c r="Z1678" s="9"/>
    </row>
    <row r="1679" spans="25:26" ht="12.75">
      <c r="Y1679" s="9"/>
      <c r="Z1679" s="9"/>
    </row>
    <row r="1680" spans="25:26" ht="12.75">
      <c r="Y1680" s="9"/>
      <c r="Z1680" s="9"/>
    </row>
    <row r="1681" spans="25:26" ht="12.75">
      <c r="Y1681" s="9"/>
      <c r="Z1681" s="9"/>
    </row>
    <row r="1682" spans="25:26" ht="12.75">
      <c r="Y1682" s="9"/>
      <c r="Z1682" s="9"/>
    </row>
    <row r="1683" spans="25:26" ht="12.75">
      <c r="Y1683" s="9"/>
      <c r="Z1683" s="9"/>
    </row>
    <row r="1684" spans="25:26" ht="12.75">
      <c r="Y1684" s="9"/>
      <c r="Z1684" s="9"/>
    </row>
    <row r="1685" spans="25:26" ht="12.75">
      <c r="Y1685" s="9"/>
      <c r="Z1685" s="9"/>
    </row>
    <row r="1686" spans="25:26" ht="12.75">
      <c r="Y1686" s="9"/>
      <c r="Z1686" s="9"/>
    </row>
    <row r="1687" spans="25:26" ht="12.75">
      <c r="Y1687" s="9"/>
      <c r="Z1687" s="9"/>
    </row>
    <row r="1688" spans="25:26" ht="12.75">
      <c r="Y1688" s="9"/>
      <c r="Z1688" s="9"/>
    </row>
    <row r="1689" spans="25:26" ht="12.75">
      <c r="Y1689" s="9"/>
      <c r="Z1689" s="9"/>
    </row>
    <row r="1690" spans="25:26" ht="12.75">
      <c r="Y1690" s="9"/>
      <c r="Z1690" s="9"/>
    </row>
    <row r="1691" spans="25:26" ht="12.75">
      <c r="Y1691" s="9"/>
      <c r="Z1691" s="9"/>
    </row>
    <row r="1692" spans="25:26" ht="12.75">
      <c r="Y1692" s="9"/>
      <c r="Z1692" s="9"/>
    </row>
    <row r="1693" spans="25:26" ht="12.75">
      <c r="Y1693" s="9"/>
      <c r="Z1693" s="9"/>
    </row>
    <row r="1694" spans="25:26" ht="12.75">
      <c r="Y1694" s="9"/>
      <c r="Z1694" s="9"/>
    </row>
    <row r="1695" spans="25:26" ht="12.75">
      <c r="Y1695" s="9"/>
      <c r="Z1695" s="9"/>
    </row>
    <row r="1696" spans="25:26" ht="12.75">
      <c r="Y1696" s="9"/>
      <c r="Z1696" s="9"/>
    </row>
    <row r="1697" spans="25:26" ht="12.75">
      <c r="Y1697" s="9"/>
      <c r="Z1697" s="9"/>
    </row>
    <row r="1698" spans="25:26" ht="12.75">
      <c r="Y1698" s="9"/>
      <c r="Z1698" s="9"/>
    </row>
    <row r="1699" spans="25:26" ht="12.75">
      <c r="Y1699" s="9"/>
      <c r="Z1699" s="9"/>
    </row>
    <row r="1700" spans="25:26" ht="12.75">
      <c r="Y1700" s="9"/>
      <c r="Z1700" s="9"/>
    </row>
    <row r="1701" spans="25:26" ht="12.75">
      <c r="Y1701" s="9"/>
      <c r="Z1701" s="9"/>
    </row>
    <row r="1702" spans="25:26" ht="12.75">
      <c r="Y1702" s="9"/>
      <c r="Z1702" s="9"/>
    </row>
    <row r="1703" spans="25:26" ht="12.75">
      <c r="Y1703" s="9"/>
      <c r="Z1703" s="9"/>
    </row>
    <row r="1704" spans="25:26" ht="12.75">
      <c r="Y1704" s="9"/>
      <c r="Z1704" s="9"/>
    </row>
    <row r="1705" spans="25:26" ht="12.75">
      <c r="Y1705" s="9"/>
      <c r="Z1705" s="9"/>
    </row>
    <row r="1706" spans="25:26" ht="12.75">
      <c r="Y1706" s="9"/>
      <c r="Z1706" s="9"/>
    </row>
    <row r="1707" spans="25:26" ht="12.75">
      <c r="Y1707" s="9"/>
      <c r="Z1707" s="9"/>
    </row>
    <row r="1708" spans="25:26" ht="12.75">
      <c r="Y1708" s="9"/>
      <c r="Z1708" s="9"/>
    </row>
    <row r="1709" spans="25:26" ht="12.75">
      <c r="Y1709" s="9"/>
      <c r="Z1709" s="9"/>
    </row>
    <row r="1710" spans="25:26" ht="12.75">
      <c r="Y1710" s="9"/>
      <c r="Z1710" s="9"/>
    </row>
    <row r="1711" spans="25:26" ht="12.75">
      <c r="Y1711" s="9"/>
      <c r="Z1711" s="9"/>
    </row>
    <row r="1712" spans="25:26" ht="12.75">
      <c r="Y1712" s="9"/>
      <c r="Z1712" s="9"/>
    </row>
    <row r="1713" spans="25:26" ht="12.75">
      <c r="Y1713" s="9"/>
      <c r="Z1713" s="9"/>
    </row>
    <row r="1714" spans="25:26" ht="12.75">
      <c r="Y1714" s="9"/>
      <c r="Z1714" s="9"/>
    </row>
    <row r="1715" spans="25:26" ht="12.75">
      <c r="Y1715" s="9"/>
      <c r="Z1715" s="9"/>
    </row>
    <row r="1716" spans="25:26" ht="12.75">
      <c r="Y1716" s="9"/>
      <c r="Z1716" s="9"/>
    </row>
    <row r="1717" spans="25:26" ht="12.75">
      <c r="Y1717" s="9"/>
      <c r="Z1717" s="9"/>
    </row>
    <row r="1718" spans="25:26" ht="12.75">
      <c r="Y1718" s="9"/>
      <c r="Z1718" s="9"/>
    </row>
    <row r="1719" spans="25:26" ht="12.75">
      <c r="Y1719" s="9"/>
      <c r="Z1719" s="9"/>
    </row>
    <row r="1720" spans="25:26" ht="12.75">
      <c r="Y1720" s="9"/>
      <c r="Z1720" s="9"/>
    </row>
    <row r="1721" spans="25:26" ht="12.75">
      <c r="Y1721" s="9"/>
      <c r="Z1721" s="9"/>
    </row>
    <row r="1722" spans="25:26" ht="12.75">
      <c r="Y1722" s="9"/>
      <c r="Z1722" s="9"/>
    </row>
    <row r="1723" spans="25:26" ht="12.75">
      <c r="Y1723" s="9"/>
      <c r="Z1723" s="9"/>
    </row>
    <row r="1724" spans="25:26" ht="12.75">
      <c r="Y1724" s="9"/>
      <c r="Z1724" s="9"/>
    </row>
    <row r="1725" spans="25:26" ht="12.75">
      <c r="Y1725" s="9"/>
      <c r="Z1725" s="9"/>
    </row>
    <row r="1726" spans="25:26" ht="12.75">
      <c r="Y1726" s="9"/>
      <c r="Z1726" s="9"/>
    </row>
    <row r="1727" spans="25:26" ht="12.75">
      <c r="Y1727" s="9"/>
      <c r="Z1727" s="9"/>
    </row>
    <row r="1728" spans="25:26" ht="12.75">
      <c r="Y1728" s="9"/>
      <c r="Z1728" s="9"/>
    </row>
    <row r="1729" spans="25:26" ht="12.75">
      <c r="Y1729" s="9"/>
      <c r="Z1729" s="9"/>
    </row>
    <row r="1730" spans="25:26" ht="12.75">
      <c r="Y1730" s="9"/>
      <c r="Z1730" s="9"/>
    </row>
    <row r="1731" spans="25:26" ht="12.75">
      <c r="Y1731" s="9"/>
      <c r="Z1731" s="9"/>
    </row>
    <row r="1732" spans="25:26" ht="12.75">
      <c r="Y1732" s="9"/>
      <c r="Z1732" s="9"/>
    </row>
    <row r="1733" spans="25:26" ht="12.75">
      <c r="Y1733" s="9"/>
      <c r="Z1733" s="9"/>
    </row>
    <row r="1734" spans="25:26" ht="12.75">
      <c r="Y1734" s="9"/>
      <c r="Z1734" s="9"/>
    </row>
    <row r="1735" spans="25:26" ht="12.75">
      <c r="Y1735" s="9"/>
      <c r="Z1735" s="9"/>
    </row>
    <row r="1736" spans="25:26" ht="12.75">
      <c r="Y1736" s="9"/>
      <c r="Z1736" s="9"/>
    </row>
    <row r="1737" spans="25:26" ht="12.75">
      <c r="Y1737" s="9"/>
      <c r="Z1737" s="9"/>
    </row>
    <row r="1738" spans="25:26" ht="12.75">
      <c r="Y1738" s="9"/>
      <c r="Z1738" s="9"/>
    </row>
    <row r="1739" spans="25:26" ht="12.75">
      <c r="Y1739" s="9"/>
      <c r="Z1739" s="9"/>
    </row>
    <row r="1740" spans="25:26" ht="12.75">
      <c r="Y1740" s="9"/>
      <c r="Z1740" s="9"/>
    </row>
    <row r="1741" spans="25:26" ht="12.75">
      <c r="Y1741" s="9"/>
      <c r="Z1741" s="9"/>
    </row>
    <row r="1742" spans="25:26" ht="12.75">
      <c r="Y1742" s="9"/>
      <c r="Z1742" s="9"/>
    </row>
    <row r="1743" spans="25:26" ht="12.75">
      <c r="Y1743" s="9"/>
      <c r="Z1743" s="9"/>
    </row>
    <row r="1744" spans="25:26" ht="12.75">
      <c r="Y1744" s="9"/>
      <c r="Z1744" s="9"/>
    </row>
    <row r="1745" spans="25:26" ht="12.75">
      <c r="Y1745" s="9"/>
      <c r="Z1745" s="9"/>
    </row>
    <row r="1746" spans="25:26" ht="12.75">
      <c r="Y1746" s="9"/>
      <c r="Z1746" s="9"/>
    </row>
    <row r="1747" spans="25:26" ht="12.75">
      <c r="Y1747" s="9"/>
      <c r="Z1747" s="9"/>
    </row>
    <row r="1748" spans="25:26" ht="12.75">
      <c r="Y1748" s="9"/>
      <c r="Z1748" s="9"/>
    </row>
    <row r="1749" spans="25:26" ht="12.75">
      <c r="Y1749" s="9"/>
      <c r="Z1749" s="9"/>
    </row>
    <row r="1750" spans="25:26" ht="12.75">
      <c r="Y1750" s="9"/>
      <c r="Z1750" s="9"/>
    </row>
    <row r="1751" spans="25:26" ht="12.75">
      <c r="Y1751" s="9"/>
      <c r="Z1751" s="9"/>
    </row>
    <row r="1752" spans="25:26" ht="12.75">
      <c r="Y1752" s="9"/>
      <c r="Z1752" s="9"/>
    </row>
    <row r="1753" spans="25:26" ht="12.75">
      <c r="Y1753" s="9"/>
      <c r="Z1753" s="9"/>
    </row>
    <row r="1754" spans="25:26" ht="12.75">
      <c r="Y1754" s="9"/>
      <c r="Z1754" s="9"/>
    </row>
    <row r="1755" spans="25:26" ht="12.75">
      <c r="Y1755" s="9"/>
      <c r="Z1755" s="9"/>
    </row>
    <row r="1756" spans="25:26" ht="12.75">
      <c r="Y1756" s="9"/>
      <c r="Z1756" s="9"/>
    </row>
    <row r="1757" spans="25:26" ht="12.75">
      <c r="Y1757" s="9"/>
      <c r="Z1757" s="9"/>
    </row>
    <row r="1758" spans="25:26" ht="12.75">
      <c r="Y1758" s="9"/>
      <c r="Z1758" s="9"/>
    </row>
    <row r="1759" spans="25:26" ht="12.75">
      <c r="Y1759" s="9"/>
      <c r="Z1759" s="9"/>
    </row>
    <row r="1760" spans="25:26" ht="12.75">
      <c r="Y1760" s="9"/>
      <c r="Z1760" s="9"/>
    </row>
    <row r="1761" spans="25:26" ht="12.75">
      <c r="Y1761" s="9"/>
      <c r="Z1761" s="9"/>
    </row>
    <row r="1762" spans="25:26" ht="12.75">
      <c r="Y1762" s="9"/>
      <c r="Z1762" s="9"/>
    </row>
    <row r="1763" spans="25:26" ht="12.75">
      <c r="Y1763" s="9"/>
      <c r="Z1763" s="9"/>
    </row>
    <row r="1764" spans="25:26" ht="12.75">
      <c r="Y1764" s="9"/>
      <c r="Z1764" s="9"/>
    </row>
    <row r="1765" spans="25:26" ht="12.75">
      <c r="Y1765" s="9"/>
      <c r="Z1765" s="9"/>
    </row>
    <row r="1766" spans="25:26" ht="12.75">
      <c r="Y1766" s="9"/>
      <c r="Z1766" s="9"/>
    </row>
    <row r="1767" spans="25:26" ht="12.75">
      <c r="Y1767" s="9"/>
      <c r="Z1767" s="9"/>
    </row>
    <row r="1768" spans="25:26" ht="12.75">
      <c r="Y1768" s="9"/>
      <c r="Z1768" s="9"/>
    </row>
    <row r="1769" spans="25:26" ht="12.75">
      <c r="Y1769" s="9"/>
      <c r="Z1769" s="9"/>
    </row>
    <row r="1770" spans="25:26" ht="12.75">
      <c r="Y1770" s="9"/>
      <c r="Z1770" s="9"/>
    </row>
    <row r="1771" spans="25:26" ht="12.75">
      <c r="Y1771" s="9"/>
      <c r="Z1771" s="9"/>
    </row>
    <row r="1772" spans="25:26" ht="12.75">
      <c r="Y1772" s="9"/>
      <c r="Z1772" s="9"/>
    </row>
    <row r="1773" spans="25:26" ht="12.75">
      <c r="Y1773" s="9"/>
      <c r="Z1773" s="9"/>
    </row>
    <row r="1774" spans="25:26" ht="12.75">
      <c r="Y1774" s="9"/>
      <c r="Z1774" s="9"/>
    </row>
    <row r="1775" spans="25:26" ht="12.75">
      <c r="Y1775" s="9"/>
      <c r="Z1775" s="9"/>
    </row>
    <row r="1776" spans="25:26" ht="12.75">
      <c r="Y1776" s="9"/>
      <c r="Z1776" s="9"/>
    </row>
    <row r="1777" spans="25:26" ht="12.75">
      <c r="Y1777" s="9"/>
      <c r="Z1777" s="9"/>
    </row>
    <row r="1778" spans="25:26" ht="12.75">
      <c r="Y1778" s="9"/>
      <c r="Z1778" s="9"/>
    </row>
    <row r="1779" spans="25:26" ht="12.75">
      <c r="Y1779" s="9"/>
      <c r="Z1779" s="9"/>
    </row>
    <row r="1780" spans="25:26" ht="12.75">
      <c r="Y1780" s="9"/>
      <c r="Z1780" s="9"/>
    </row>
    <row r="1781" spans="25:26" ht="12.75">
      <c r="Y1781" s="9"/>
      <c r="Z1781" s="9"/>
    </row>
    <row r="1782" spans="25:26" ht="12.75">
      <c r="Y1782" s="9"/>
      <c r="Z1782" s="9"/>
    </row>
    <row r="1783" spans="25:26" ht="12.75">
      <c r="Y1783" s="9"/>
      <c r="Z1783" s="9"/>
    </row>
    <row r="1784" spans="25:26" ht="12.75">
      <c r="Y1784" s="9"/>
      <c r="Z1784" s="9"/>
    </row>
    <row r="1785" spans="25:26" ht="12.75">
      <c r="Y1785" s="9"/>
      <c r="Z1785" s="9"/>
    </row>
    <row r="1786" spans="25:26" ht="12.75">
      <c r="Y1786" s="9"/>
      <c r="Z1786" s="9"/>
    </row>
    <row r="1787" spans="25:26" ht="12.75">
      <c r="Y1787" s="9"/>
      <c r="Z1787" s="9"/>
    </row>
    <row r="1788" spans="25:26" ht="12.75">
      <c r="Y1788" s="9"/>
      <c r="Z1788" s="9"/>
    </row>
    <row r="1789" spans="25:26" ht="12.75">
      <c r="Y1789" s="9"/>
      <c r="Z1789" s="9"/>
    </row>
    <row r="1790" spans="25:26" ht="12.75">
      <c r="Y1790" s="9"/>
      <c r="Z1790" s="9"/>
    </row>
    <row r="1791" spans="25:26" ht="12.75">
      <c r="Y1791" s="9"/>
      <c r="Z1791" s="9"/>
    </row>
    <row r="1792" spans="25:26" ht="12.75">
      <c r="Y1792" s="9"/>
      <c r="Z1792" s="9"/>
    </row>
    <row r="1793" spans="25:26" ht="12.75">
      <c r="Y1793" s="9"/>
      <c r="Z1793" s="9"/>
    </row>
    <row r="1794" spans="25:26" ht="12.75">
      <c r="Y1794" s="9"/>
      <c r="Z1794" s="9"/>
    </row>
    <row r="1795" spans="25:26" ht="12.75">
      <c r="Y1795" s="9"/>
      <c r="Z1795" s="9"/>
    </row>
    <row r="1796" spans="25:26" ht="12.75">
      <c r="Y1796" s="9"/>
      <c r="Z1796" s="9"/>
    </row>
    <row r="1797" spans="25:26" ht="12.75">
      <c r="Y1797" s="9"/>
      <c r="Z1797" s="9"/>
    </row>
    <row r="1798" spans="25:26" ht="12.75">
      <c r="Y1798" s="9"/>
      <c r="Z1798" s="9"/>
    </row>
    <row r="1799" spans="25:26" ht="12.75">
      <c r="Y1799" s="9"/>
      <c r="Z1799" s="9"/>
    </row>
    <row r="1800" spans="25:26" ht="12.75">
      <c r="Y1800" s="9"/>
      <c r="Z1800" s="9"/>
    </row>
    <row r="1801" spans="25:26" ht="12.75">
      <c r="Y1801" s="9"/>
      <c r="Z1801" s="9"/>
    </row>
    <row r="1802" spans="25:26" ht="12.75">
      <c r="Y1802" s="9"/>
      <c r="Z1802" s="9"/>
    </row>
    <row r="1803" spans="25:26" ht="12.75">
      <c r="Y1803" s="9"/>
      <c r="Z1803" s="9"/>
    </row>
    <row r="1804" spans="25:26" ht="12.75">
      <c r="Y1804" s="9"/>
      <c r="Z1804" s="9"/>
    </row>
    <row r="1805" spans="25:26" ht="12.75">
      <c r="Y1805" s="9"/>
      <c r="Z1805" s="9"/>
    </row>
    <row r="1806" spans="25:26" ht="12.75">
      <c r="Y1806" s="9"/>
      <c r="Z1806" s="9"/>
    </row>
    <row r="1807" spans="25:26" ht="12.75">
      <c r="Y1807" s="9"/>
      <c r="Z1807" s="9"/>
    </row>
    <row r="1808" spans="25:26" ht="12.75">
      <c r="Y1808" s="9"/>
      <c r="Z1808" s="9"/>
    </row>
    <row r="1809" spans="25:26" ht="12.75">
      <c r="Y1809" s="9"/>
      <c r="Z1809" s="9"/>
    </row>
    <row r="1810" spans="25:26" ht="12.75">
      <c r="Y1810" s="9"/>
      <c r="Z1810" s="9"/>
    </row>
    <row r="1811" spans="25:26" ht="12.75">
      <c r="Y1811" s="9"/>
      <c r="Z1811" s="9"/>
    </row>
    <row r="1812" spans="25:26" ht="12.75">
      <c r="Y1812" s="9"/>
      <c r="Z1812" s="9"/>
    </row>
    <row r="1813" spans="25:26" ht="12.75">
      <c r="Y1813" s="9"/>
      <c r="Z1813" s="9"/>
    </row>
    <row r="1814" spans="25:26" ht="12.75">
      <c r="Y1814" s="9"/>
      <c r="Z1814" s="9"/>
    </row>
    <row r="1815" spans="25:26" ht="12.75">
      <c r="Y1815" s="9"/>
      <c r="Z1815" s="9"/>
    </row>
    <row r="1816" spans="25:26" ht="12.75">
      <c r="Y1816" s="9"/>
      <c r="Z1816" s="9"/>
    </row>
    <row r="1817" spans="25:26" ht="12.75">
      <c r="Y1817" s="9"/>
      <c r="Z1817" s="9"/>
    </row>
    <row r="1818" spans="25:26" ht="12.75">
      <c r="Y1818" s="9"/>
      <c r="Z1818" s="9"/>
    </row>
    <row r="1819" spans="25:26" ht="12.75">
      <c r="Y1819" s="9"/>
      <c r="Z1819" s="9"/>
    </row>
    <row r="1820" spans="25:26" ht="12.75">
      <c r="Y1820" s="9"/>
      <c r="Z1820" s="9"/>
    </row>
    <row r="1821" spans="25:26" ht="12.75">
      <c r="Y1821" s="9"/>
      <c r="Z1821" s="9"/>
    </row>
    <row r="1822" spans="25:26" ht="12.75">
      <c r="Y1822" s="9"/>
      <c r="Z1822" s="9"/>
    </row>
    <row r="1823" spans="25:26" ht="12.75">
      <c r="Y1823" s="9"/>
      <c r="Z1823" s="9"/>
    </row>
    <row r="1824" spans="25:26" ht="12.75">
      <c r="Y1824" s="9"/>
      <c r="Z1824" s="9"/>
    </row>
    <row r="1825" spans="25:26" ht="12.75">
      <c r="Y1825" s="9"/>
      <c r="Z1825" s="9"/>
    </row>
    <row r="1826" spans="25:26" ht="12.75">
      <c r="Y1826" s="9"/>
      <c r="Z1826" s="9"/>
    </row>
    <row r="1827" spans="25:26" ht="12.75">
      <c r="Y1827" s="9"/>
      <c r="Z1827" s="9"/>
    </row>
    <row r="1828" spans="25:26" ht="12.75">
      <c r="Y1828" s="9"/>
      <c r="Z1828" s="9"/>
    </row>
    <row r="1829" spans="25:26" ht="12.75">
      <c r="Y1829" s="9"/>
      <c r="Z1829" s="9"/>
    </row>
    <row r="1830" spans="25:26" ht="12.75">
      <c r="Y1830" s="9"/>
      <c r="Z1830" s="9"/>
    </row>
    <row r="1831" spans="25:26" ht="12.75">
      <c r="Y1831" s="9"/>
      <c r="Z1831" s="9"/>
    </row>
    <row r="1832" spans="25:26" ht="12.75">
      <c r="Y1832" s="9"/>
      <c r="Z1832" s="9"/>
    </row>
    <row r="1833" spans="25:26" ht="12.75">
      <c r="Y1833" s="9"/>
      <c r="Z1833" s="9"/>
    </row>
    <row r="1834" spans="25:26" ht="12.75">
      <c r="Y1834" s="9"/>
      <c r="Z1834" s="9"/>
    </row>
    <row r="1835" spans="25:26" ht="12.75">
      <c r="Y1835" s="9"/>
      <c r="Z1835" s="9"/>
    </row>
    <row r="1836" spans="25:26" ht="12.75">
      <c r="Y1836" s="9"/>
      <c r="Z1836" s="9"/>
    </row>
    <row r="1837" spans="25:26" ht="12.75">
      <c r="Y1837" s="9"/>
      <c r="Z1837" s="9"/>
    </row>
    <row r="1838" spans="25:26" ht="12.75">
      <c r="Y1838" s="9"/>
      <c r="Z1838" s="9"/>
    </row>
    <row r="1839" spans="25:26" ht="12.75">
      <c r="Y1839" s="9"/>
      <c r="Z1839" s="9"/>
    </row>
    <row r="1840" spans="25:26" ht="12.75">
      <c r="Y1840" s="9"/>
      <c r="Z1840" s="9"/>
    </row>
    <row r="1841" spans="25:26" ht="12.75">
      <c r="Y1841" s="9"/>
      <c r="Z1841" s="9"/>
    </row>
    <row r="1842" spans="25:26" ht="12.75">
      <c r="Y1842" s="9"/>
      <c r="Z1842" s="9"/>
    </row>
    <row r="1843" spans="25:26" ht="12.75">
      <c r="Y1843" s="9"/>
      <c r="Z1843" s="9"/>
    </row>
    <row r="1844" spans="25:26" ht="12.75">
      <c r="Y1844" s="9"/>
      <c r="Z1844" s="9"/>
    </row>
    <row r="1845" spans="25:26" ht="12.75">
      <c r="Y1845" s="9"/>
      <c r="Z1845" s="9"/>
    </row>
    <row r="1846" spans="25:26" ht="12.75">
      <c r="Y1846" s="9"/>
      <c r="Z1846" s="9"/>
    </row>
    <row r="1847" spans="25:26" ht="12.75">
      <c r="Y1847" s="9"/>
      <c r="Z1847" s="9"/>
    </row>
    <row r="1848" spans="25:26" ht="12.75">
      <c r="Y1848" s="9"/>
      <c r="Z1848" s="9"/>
    </row>
    <row r="1849" spans="25:26" ht="12.75">
      <c r="Y1849" s="9"/>
      <c r="Z1849" s="9"/>
    </row>
    <row r="1850" spans="25:26" ht="12.75">
      <c r="Y1850" s="9"/>
      <c r="Z1850" s="9"/>
    </row>
    <row r="1851" spans="25:26" ht="12.75">
      <c r="Y1851" s="9"/>
      <c r="Z1851" s="9"/>
    </row>
    <row r="1852" spans="25:26" ht="12.75">
      <c r="Y1852" s="9"/>
      <c r="Z1852" s="9"/>
    </row>
    <row r="1853" spans="25:26" ht="12.75">
      <c r="Y1853" s="9"/>
      <c r="Z1853" s="9"/>
    </row>
    <row r="1854" spans="25:26" ht="12.75">
      <c r="Y1854" s="9"/>
      <c r="Z1854" s="9"/>
    </row>
    <row r="1855" spans="25:26" ht="12.75">
      <c r="Y1855" s="9"/>
      <c r="Z1855" s="9"/>
    </row>
    <row r="1856" spans="25:26" ht="12.75">
      <c r="Y1856" s="9"/>
      <c r="Z1856" s="9"/>
    </row>
    <row r="1857" spans="25:26" ht="12.75">
      <c r="Y1857" s="9"/>
      <c r="Z1857" s="9"/>
    </row>
    <row r="1858" spans="25:26" ht="12.75">
      <c r="Y1858" s="9"/>
      <c r="Z1858" s="9"/>
    </row>
    <row r="1859" spans="25:26" ht="12.75">
      <c r="Y1859" s="9"/>
      <c r="Z1859" s="9"/>
    </row>
    <row r="1860" spans="25:26" ht="12.75">
      <c r="Y1860" s="9"/>
      <c r="Z1860" s="9"/>
    </row>
    <row r="1861" spans="25:26" ht="12.75">
      <c r="Y1861" s="9"/>
      <c r="Z1861" s="9"/>
    </row>
    <row r="1862" spans="25:26" ht="12.75">
      <c r="Y1862" s="9"/>
      <c r="Z1862" s="9"/>
    </row>
    <row r="1863" spans="25:26" ht="12.75">
      <c r="Y1863" s="9"/>
      <c r="Z1863" s="9"/>
    </row>
    <row r="1864" spans="25:26" ht="12.75">
      <c r="Y1864" s="9"/>
      <c r="Z1864" s="9"/>
    </row>
    <row r="1865" spans="25:26" ht="12.75">
      <c r="Y1865" s="9"/>
      <c r="Z1865" s="9"/>
    </row>
    <row r="1866" spans="25:26" ht="12.75">
      <c r="Y1866" s="9"/>
      <c r="Z1866" s="9"/>
    </row>
    <row r="1867" spans="25:26" ht="12.75">
      <c r="Y1867" s="9"/>
      <c r="Z1867" s="9"/>
    </row>
    <row r="1868" spans="25:26" ht="12.75">
      <c r="Y1868" s="9"/>
      <c r="Z1868" s="9"/>
    </row>
    <row r="1869" spans="25:26" ht="12.75">
      <c r="Y1869" s="9"/>
      <c r="Z1869" s="9"/>
    </row>
    <row r="1870" spans="25:26" ht="12.75">
      <c r="Y1870" s="9"/>
      <c r="Z1870" s="9"/>
    </row>
    <row r="1871" spans="25:26" ht="12.75">
      <c r="Y1871" s="9"/>
      <c r="Z1871" s="9"/>
    </row>
    <row r="1872" spans="25:26" ht="12.75">
      <c r="Y1872" s="9"/>
      <c r="Z1872" s="9"/>
    </row>
    <row r="1873" spans="25:26" ht="12.75">
      <c r="Y1873" s="9"/>
      <c r="Z1873" s="9"/>
    </row>
    <row r="1874" spans="25:26" ht="12.75">
      <c r="Y1874" s="9"/>
      <c r="Z1874" s="9"/>
    </row>
    <row r="1875" spans="25:26" ht="12.75">
      <c r="Y1875" s="9"/>
      <c r="Z1875" s="9"/>
    </row>
    <row r="1876" spans="25:26" ht="12.75">
      <c r="Y1876" s="9"/>
      <c r="Z1876" s="9"/>
    </row>
    <row r="1877" spans="25:26" ht="12.75">
      <c r="Y1877" s="9"/>
      <c r="Z1877" s="9"/>
    </row>
    <row r="1878" spans="25:26" ht="12.75">
      <c r="Y1878" s="9"/>
      <c r="Z1878" s="9"/>
    </row>
    <row r="1879" spans="25:26" ht="12.75">
      <c r="Y1879" s="9"/>
      <c r="Z1879" s="9"/>
    </row>
    <row r="1880" spans="25:26" ht="12.75">
      <c r="Y1880" s="9"/>
      <c r="Z1880" s="9"/>
    </row>
    <row r="1881" spans="25:26" ht="12.75">
      <c r="Y1881" s="9"/>
      <c r="Z1881" s="9"/>
    </row>
    <row r="1882" spans="25:26" ht="12.75">
      <c r="Y1882" s="9"/>
      <c r="Z1882" s="9"/>
    </row>
    <row r="1883" spans="25:26" ht="12.75">
      <c r="Y1883" s="9"/>
      <c r="Z1883" s="9"/>
    </row>
    <row r="1884" spans="25:26" ht="12.75">
      <c r="Y1884" s="9"/>
      <c r="Z1884" s="9"/>
    </row>
    <row r="1885" spans="25:26" ht="12.75">
      <c r="Y1885" s="9"/>
      <c r="Z1885" s="9"/>
    </row>
    <row r="1886" spans="25:26" ht="12.75">
      <c r="Y1886" s="9"/>
      <c r="Z1886" s="9"/>
    </row>
    <row r="1887" spans="25:26" ht="12.75">
      <c r="Y1887" s="9"/>
      <c r="Z1887" s="9"/>
    </row>
    <row r="1888" spans="25:26" ht="12.75">
      <c r="Y1888" s="9"/>
      <c r="Z1888" s="9"/>
    </row>
    <row r="1889" spans="25:26" ht="12.75">
      <c r="Y1889" s="9"/>
      <c r="Z1889" s="9"/>
    </row>
    <row r="1890" spans="25:26" ht="12.75">
      <c r="Y1890" s="9"/>
      <c r="Z1890" s="9"/>
    </row>
    <row r="1891" spans="25:26" ht="12.75">
      <c r="Y1891" s="9"/>
      <c r="Z1891" s="9"/>
    </row>
    <row r="1892" spans="25:26" ht="12.75">
      <c r="Y1892" s="9"/>
      <c r="Z1892" s="9"/>
    </row>
    <row r="1893" spans="25:26" ht="12.75">
      <c r="Y1893" s="9"/>
      <c r="Z1893" s="9"/>
    </row>
    <row r="1894" spans="25:26" ht="12.75">
      <c r="Y1894" s="9"/>
      <c r="Z1894" s="9"/>
    </row>
    <row r="1895" spans="25:26" ht="12.75">
      <c r="Y1895" s="9"/>
      <c r="Z1895" s="9"/>
    </row>
    <row r="1896" spans="25:26" ht="12.75">
      <c r="Y1896" s="9"/>
      <c r="Z1896" s="9"/>
    </row>
    <row r="1897" spans="25:26" ht="12.75">
      <c r="Y1897" s="9"/>
      <c r="Z1897" s="9"/>
    </row>
    <row r="1898" spans="25:26" ht="12.75">
      <c r="Y1898" s="9"/>
      <c r="Z1898" s="9"/>
    </row>
    <row r="1899" spans="25:26" ht="12.75">
      <c r="Y1899" s="9"/>
      <c r="Z1899" s="9"/>
    </row>
    <row r="1900" spans="25:26" ht="12.75">
      <c r="Y1900" s="9"/>
      <c r="Z1900" s="9"/>
    </row>
    <row r="1901" spans="25:26" ht="12.75">
      <c r="Y1901" s="9"/>
      <c r="Z1901" s="9"/>
    </row>
    <row r="1902" spans="25:26" ht="12.75">
      <c r="Y1902" s="9"/>
      <c r="Z1902" s="9"/>
    </row>
    <row r="1903" spans="25:26" ht="12.75">
      <c r="Y1903" s="9"/>
      <c r="Z1903" s="9"/>
    </row>
    <row r="1904" spans="25:26" ht="12.75">
      <c r="Y1904" s="9"/>
      <c r="Z1904" s="9"/>
    </row>
    <row r="1905" spans="25:26" ht="12.75">
      <c r="Y1905" s="9"/>
      <c r="Z1905" s="9"/>
    </row>
    <row r="1906" spans="25:26" ht="12.75">
      <c r="Y1906" s="9"/>
      <c r="Z1906" s="9"/>
    </row>
    <row r="1907" spans="25:26" ht="12.75">
      <c r="Y1907" s="9"/>
      <c r="Z1907" s="9"/>
    </row>
    <row r="1908" spans="25:26" ht="12.75">
      <c r="Y1908" s="9"/>
      <c r="Z1908" s="9"/>
    </row>
    <row r="1909" spans="25:26" ht="12.75">
      <c r="Y1909" s="9"/>
      <c r="Z1909" s="9"/>
    </row>
    <row r="1910" spans="25:26" ht="12.75">
      <c r="Y1910" s="9"/>
      <c r="Z1910" s="9"/>
    </row>
    <row r="1911" spans="25:26" ht="12.75">
      <c r="Y1911" s="9"/>
      <c r="Z1911" s="9"/>
    </row>
    <row r="1912" spans="25:26" ht="12.75">
      <c r="Y1912" s="9"/>
      <c r="Z1912" s="9"/>
    </row>
    <row r="1913" spans="25:26" ht="12.75">
      <c r="Y1913" s="9"/>
      <c r="Z1913" s="9"/>
    </row>
    <row r="1914" spans="25:26" ht="12.75">
      <c r="Y1914" s="9"/>
      <c r="Z1914" s="9"/>
    </row>
    <row r="1915" spans="25:26" ht="12.75">
      <c r="Y1915" s="9"/>
      <c r="Z1915" s="9"/>
    </row>
    <row r="1916" spans="25:26" ht="12.75">
      <c r="Y1916" s="9"/>
      <c r="Z1916" s="9"/>
    </row>
    <row r="1917" spans="25:26" ht="12.75">
      <c r="Y1917" s="9"/>
      <c r="Z1917" s="9"/>
    </row>
    <row r="1918" spans="25:26" ht="12.75">
      <c r="Y1918" s="9"/>
      <c r="Z1918" s="9"/>
    </row>
    <row r="1919" spans="25:26" ht="12.75">
      <c r="Y1919" s="9"/>
      <c r="Z1919" s="9"/>
    </row>
    <row r="1920" spans="25:26" ht="12.75">
      <c r="Y1920" s="9"/>
      <c r="Z1920" s="9"/>
    </row>
    <row r="1921" spans="25:26" ht="12.75">
      <c r="Y1921" s="9"/>
      <c r="Z1921" s="9"/>
    </row>
    <row r="1922" spans="25:26" ht="12.75">
      <c r="Y1922" s="9"/>
      <c r="Z1922" s="9"/>
    </row>
    <row r="1923" spans="25:26" ht="12.75">
      <c r="Y1923" s="9"/>
      <c r="Z1923" s="9"/>
    </row>
    <row r="1924" spans="25:26" ht="12.75">
      <c r="Y1924" s="9"/>
      <c r="Z1924" s="9"/>
    </row>
    <row r="1925" spans="25:26" ht="12.75">
      <c r="Y1925" s="9"/>
      <c r="Z1925" s="9"/>
    </row>
    <row r="1926" spans="25:26" ht="12.75">
      <c r="Y1926" s="9"/>
      <c r="Z1926" s="9"/>
    </row>
    <row r="1927" spans="25:26" ht="12.75">
      <c r="Y1927" s="9"/>
      <c r="Z1927" s="9"/>
    </row>
    <row r="1928" spans="25:26" ht="12.75">
      <c r="Y1928" s="9"/>
      <c r="Z1928" s="9"/>
    </row>
    <row r="1929" spans="25:26" ht="12.75">
      <c r="Y1929" s="9"/>
      <c r="Z1929" s="9"/>
    </row>
    <row r="1930" spans="25:26" ht="12.75">
      <c r="Y1930" s="9"/>
      <c r="Z1930" s="9"/>
    </row>
    <row r="1931" spans="25:26" ht="12.75">
      <c r="Y1931" s="9"/>
      <c r="Z1931" s="9"/>
    </row>
    <row r="1932" spans="25:26" ht="12.75">
      <c r="Y1932" s="9"/>
      <c r="Z1932" s="9"/>
    </row>
    <row r="1933" spans="25:26" ht="12.75">
      <c r="Y1933" s="9"/>
      <c r="Z1933" s="9"/>
    </row>
    <row r="1934" spans="25:26" ht="12.75">
      <c r="Y1934" s="9"/>
      <c r="Z1934" s="9"/>
    </row>
    <row r="1935" spans="25:26" ht="12.75">
      <c r="Y1935" s="9"/>
      <c r="Z1935" s="9"/>
    </row>
    <row r="1936" spans="25:26" ht="12.75">
      <c r="Y1936" s="9"/>
      <c r="Z1936" s="9"/>
    </row>
    <row r="1937" spans="25:26" ht="12.75">
      <c r="Y1937" s="9"/>
      <c r="Z1937" s="9"/>
    </row>
    <row r="1938" spans="25:26" ht="12.75">
      <c r="Y1938" s="9"/>
      <c r="Z1938" s="9"/>
    </row>
    <row r="1939" spans="25:26" ht="12.75">
      <c r="Y1939" s="9"/>
      <c r="Z1939" s="9"/>
    </row>
    <row r="1940" spans="25:26" ht="12.75">
      <c r="Y1940" s="9"/>
      <c r="Z1940" s="9"/>
    </row>
    <row r="1941" spans="25:26" ht="12.75">
      <c r="Y1941" s="9"/>
      <c r="Z1941" s="9"/>
    </row>
    <row r="1942" spans="25:26" ht="12.75">
      <c r="Y1942" s="9"/>
      <c r="Z1942" s="9"/>
    </row>
    <row r="1943" spans="25:26" ht="12.75">
      <c r="Y1943" s="9"/>
      <c r="Z1943" s="9"/>
    </row>
    <row r="1944" spans="25:26" ht="12.75">
      <c r="Y1944" s="9"/>
      <c r="Z1944" s="9"/>
    </row>
    <row r="1945" spans="25:26" ht="12.75">
      <c r="Y1945" s="9"/>
      <c r="Z1945" s="9"/>
    </row>
    <row r="1946" spans="25:26" ht="12.75">
      <c r="Y1946" s="9"/>
      <c r="Z1946" s="9"/>
    </row>
    <row r="1947" spans="25:26" ht="12.75">
      <c r="Y1947" s="9"/>
      <c r="Z1947" s="9"/>
    </row>
    <row r="1948" spans="25:26" ht="12.75">
      <c r="Y1948" s="9"/>
      <c r="Z1948" s="9"/>
    </row>
    <row r="1949" spans="25:26" ht="12.75">
      <c r="Y1949" s="9"/>
      <c r="Z1949" s="9"/>
    </row>
    <row r="1950" spans="25:26" ht="12.75">
      <c r="Y1950" s="9"/>
      <c r="Z1950" s="9"/>
    </row>
    <row r="1951" spans="25:26" ht="12.75">
      <c r="Y1951" s="9"/>
      <c r="Z1951" s="9"/>
    </row>
    <row r="1952" spans="25:26" ht="12.75">
      <c r="Y1952" s="9"/>
      <c r="Z1952" s="9"/>
    </row>
    <row r="1953" spans="25:26" ht="12.75">
      <c r="Y1953" s="9"/>
      <c r="Z1953" s="9"/>
    </row>
    <row r="1954" spans="25:26" ht="12.75">
      <c r="Y1954" s="9"/>
      <c r="Z1954" s="9"/>
    </row>
    <row r="1955" spans="25:26" ht="12.75">
      <c r="Y1955" s="9"/>
      <c r="Z1955" s="9"/>
    </row>
    <row r="1956" spans="25:26" ht="12.75">
      <c r="Y1956" s="9"/>
      <c r="Z1956" s="9"/>
    </row>
    <row r="1957" spans="25:26" ht="12.75">
      <c r="Y1957" s="9"/>
      <c r="Z1957" s="9"/>
    </row>
    <row r="1958" spans="25:26" ht="12.75">
      <c r="Y1958" s="9"/>
      <c r="Z1958" s="9"/>
    </row>
    <row r="1959" spans="25:26" ht="12.75">
      <c r="Y1959" s="9"/>
      <c r="Z1959" s="9"/>
    </row>
    <row r="1960" spans="25:26" ht="12.75">
      <c r="Y1960" s="9"/>
      <c r="Z1960" s="9"/>
    </row>
    <row r="1961" spans="25:26" ht="12.75">
      <c r="Y1961" s="9"/>
      <c r="Z1961" s="9"/>
    </row>
    <row r="1962" spans="25:26" ht="12.75">
      <c r="Y1962" s="9"/>
      <c r="Z1962" s="9"/>
    </row>
    <row r="1963" spans="25:26" ht="12.75">
      <c r="Y1963" s="9"/>
      <c r="Z1963" s="9"/>
    </row>
    <row r="1964" spans="25:26" ht="12.75">
      <c r="Y1964" s="9"/>
      <c r="Z1964" s="9"/>
    </row>
    <row r="1965" spans="25:26" ht="12.75">
      <c r="Y1965" s="9"/>
      <c r="Z1965" s="9"/>
    </row>
    <row r="1966" spans="25:26" ht="12.75">
      <c r="Y1966" s="9"/>
      <c r="Z1966" s="9"/>
    </row>
    <row r="1967" spans="25:26" ht="12.75">
      <c r="Y1967" s="9"/>
      <c r="Z1967" s="9"/>
    </row>
    <row r="1968" spans="25:26" ht="12.75">
      <c r="Y1968" s="9"/>
      <c r="Z1968" s="9"/>
    </row>
    <row r="1969" spans="25:26" ht="12.75">
      <c r="Y1969" s="9"/>
      <c r="Z1969" s="9"/>
    </row>
    <row r="1970" spans="25:26" ht="12.75">
      <c r="Y1970" s="9"/>
      <c r="Z1970" s="9"/>
    </row>
    <row r="1971" spans="25:26" ht="12.75">
      <c r="Y1971" s="9"/>
      <c r="Z1971" s="9"/>
    </row>
    <row r="1972" spans="25:26" ht="12.75">
      <c r="Y1972" s="9"/>
      <c r="Z1972" s="9"/>
    </row>
    <row r="1973" spans="25:26" ht="12.75">
      <c r="Y1973" s="9"/>
      <c r="Z1973" s="9"/>
    </row>
    <row r="1974" spans="25:26" ht="12.75">
      <c r="Y1974" s="9"/>
      <c r="Z1974" s="9"/>
    </row>
    <row r="1975" spans="25:26" ht="12.75">
      <c r="Y1975" s="9"/>
      <c r="Z1975" s="9"/>
    </row>
    <row r="1976" spans="25:26" ht="12.75">
      <c r="Y1976" s="9"/>
      <c r="Z1976" s="9"/>
    </row>
    <row r="1977" spans="25:26" ht="12.75">
      <c r="Y1977" s="9"/>
      <c r="Z1977" s="9"/>
    </row>
    <row r="1978" spans="25:26" ht="12.75">
      <c r="Y1978" s="9"/>
      <c r="Z1978" s="9"/>
    </row>
    <row r="1979" spans="25:26" ht="12.75">
      <c r="Y1979" s="9"/>
      <c r="Z1979" s="9"/>
    </row>
    <row r="1980" spans="25:26" ht="12.75">
      <c r="Y1980" s="9"/>
      <c r="Z1980" s="9"/>
    </row>
    <row r="1981" spans="25:26" ht="12.75">
      <c r="Y1981" s="9"/>
      <c r="Z1981" s="9"/>
    </row>
    <row r="1982" spans="25:26" ht="12.75">
      <c r="Y1982" s="9"/>
      <c r="Z1982" s="9"/>
    </row>
    <row r="1983" spans="25:26" ht="12.75">
      <c r="Y1983" s="9"/>
      <c r="Z1983" s="9"/>
    </row>
    <row r="1984" spans="25:26" ht="12.75">
      <c r="Y1984" s="9"/>
      <c r="Z1984" s="9"/>
    </row>
    <row r="1985" spans="25:26" ht="12.75">
      <c r="Y1985" s="9"/>
      <c r="Z1985" s="9"/>
    </row>
    <row r="1986" spans="25:26" ht="12.75">
      <c r="Y1986" s="9"/>
      <c r="Z1986" s="9"/>
    </row>
    <row r="1987" spans="25:26" ht="12.75">
      <c r="Y1987" s="9"/>
      <c r="Z1987" s="9"/>
    </row>
    <row r="1988" spans="25:26" ht="12.75">
      <c r="Y1988" s="9"/>
      <c r="Z1988" s="9"/>
    </row>
    <row r="1989" spans="25:26" ht="12.75">
      <c r="Y1989" s="9"/>
      <c r="Z1989" s="9"/>
    </row>
    <row r="1990" spans="25:26" ht="12.75">
      <c r="Y1990" s="9"/>
      <c r="Z1990" s="9"/>
    </row>
    <row r="1991" spans="25:26" ht="12.75">
      <c r="Y1991" s="9"/>
      <c r="Z1991" s="9"/>
    </row>
    <row r="1992" spans="25:26" ht="12.75">
      <c r="Y1992" s="9"/>
      <c r="Z1992" s="9"/>
    </row>
    <row r="1993" spans="25:26" ht="12.75">
      <c r="Y1993" s="9"/>
      <c r="Z1993" s="9"/>
    </row>
    <row r="1994" spans="25:26" ht="12.75">
      <c r="Y1994" s="9"/>
      <c r="Z1994" s="9"/>
    </row>
    <row r="1995" spans="25:26" ht="12.75">
      <c r="Y1995" s="9"/>
      <c r="Z1995" s="9"/>
    </row>
    <row r="1996" spans="25:26" ht="12.75">
      <c r="Y1996" s="9"/>
      <c r="Z1996" s="9"/>
    </row>
    <row r="1997" spans="25:26" ht="12.75">
      <c r="Y1997" s="9"/>
      <c r="Z1997" s="9"/>
    </row>
    <row r="1998" spans="25:26" ht="12.75">
      <c r="Y1998" s="9"/>
      <c r="Z1998" s="9"/>
    </row>
    <row r="1999" spans="25:26" ht="12.75">
      <c r="Y1999" s="9"/>
      <c r="Z1999" s="9"/>
    </row>
    <row r="2000" spans="25:26" ht="12.75">
      <c r="Y2000" s="9"/>
      <c r="Z2000" s="9"/>
    </row>
    <row r="2001" spans="25:26" ht="12.75">
      <c r="Y2001" s="9"/>
      <c r="Z2001" s="9"/>
    </row>
    <row r="2002" spans="25:26" ht="12.75">
      <c r="Y2002" s="9"/>
      <c r="Z2002" s="9"/>
    </row>
    <row r="2003" spans="25:26" ht="12.75">
      <c r="Y2003" s="9"/>
      <c r="Z2003" s="9"/>
    </row>
    <row r="2004" spans="25:26" ht="12.75">
      <c r="Y2004" s="9"/>
      <c r="Z2004" s="9"/>
    </row>
    <row r="2005" spans="25:26" ht="12.75">
      <c r="Y2005" s="9"/>
      <c r="Z2005" s="9"/>
    </row>
    <row r="2006" spans="25:26" ht="12.75">
      <c r="Y2006" s="9"/>
      <c r="Z2006" s="9"/>
    </row>
    <row r="2007" spans="25:26" ht="12.75">
      <c r="Y2007" s="9"/>
      <c r="Z2007" s="9"/>
    </row>
    <row r="2008" spans="25:26" ht="12.75">
      <c r="Y2008" s="9"/>
      <c r="Z2008" s="9"/>
    </row>
    <row r="2009" spans="25:26" ht="12.75">
      <c r="Y2009" s="9"/>
      <c r="Z2009" s="9"/>
    </row>
    <row r="2010" spans="25:26" ht="12.75">
      <c r="Y2010" s="9"/>
      <c r="Z2010" s="9"/>
    </row>
    <row r="2011" spans="25:26" ht="12.75">
      <c r="Y2011" s="9"/>
      <c r="Z2011" s="9"/>
    </row>
    <row r="2012" spans="25:26" ht="12.75">
      <c r="Y2012" s="9"/>
      <c r="Z2012" s="9"/>
    </row>
    <row r="2013" spans="25:26" ht="12.75">
      <c r="Y2013" s="9"/>
      <c r="Z2013" s="9"/>
    </row>
    <row r="2014" spans="25:26" ht="12.75">
      <c r="Y2014" s="9"/>
      <c r="Z2014" s="9"/>
    </row>
    <row r="2015" spans="25:26" ht="12.75">
      <c r="Y2015" s="9"/>
      <c r="Z2015" s="9"/>
    </row>
    <row r="2016" spans="25:26" ht="12.75">
      <c r="Y2016" s="9"/>
      <c r="Z2016" s="9"/>
    </row>
    <row r="2017" spans="25:26" ht="12.75">
      <c r="Y2017" s="9"/>
      <c r="Z2017" s="9"/>
    </row>
    <row r="2018" spans="25:26" ht="12.75">
      <c r="Y2018" s="9"/>
      <c r="Z2018" s="9"/>
    </row>
    <row r="2019" spans="25:26" ht="12.75">
      <c r="Y2019" s="9"/>
      <c r="Z2019" s="9"/>
    </row>
    <row r="2020" spans="25:26" ht="12.75">
      <c r="Y2020" s="9"/>
      <c r="Z2020" s="9"/>
    </row>
    <row r="2021" spans="25:26" ht="12.75">
      <c r="Y2021" s="9"/>
      <c r="Z2021" s="9"/>
    </row>
    <row r="2022" spans="25:26" ht="12.75">
      <c r="Y2022" s="9"/>
      <c r="Z2022" s="9"/>
    </row>
    <row r="2023" spans="25:26" ht="12.75">
      <c r="Y2023" s="9"/>
      <c r="Z2023" s="9"/>
    </row>
    <row r="2024" spans="25:26" ht="12.75">
      <c r="Y2024" s="9"/>
      <c r="Z2024" s="9"/>
    </row>
    <row r="2025" spans="25:26" ht="12.75">
      <c r="Y2025" s="9"/>
      <c r="Z2025" s="9"/>
    </row>
    <row r="2026" spans="25:26" ht="12.75">
      <c r="Y2026" s="9"/>
      <c r="Z2026" s="9"/>
    </row>
    <row r="2027" spans="25:26" ht="12.75">
      <c r="Y2027" s="9"/>
      <c r="Z2027" s="9"/>
    </row>
    <row r="2028" spans="25:26" ht="12.75">
      <c r="Y2028" s="9"/>
      <c r="Z2028" s="9"/>
    </row>
    <row r="2029" spans="25:26" ht="12.75">
      <c r="Y2029" s="9"/>
      <c r="Z2029" s="9"/>
    </row>
    <row r="2030" spans="25:26" ht="12.75">
      <c r="Y2030" s="9"/>
      <c r="Z2030" s="9"/>
    </row>
    <row r="2031" spans="25:26" ht="12.75">
      <c r="Y2031" s="9"/>
      <c r="Z2031" s="9"/>
    </row>
    <row r="2032" spans="25:26" ht="12.75">
      <c r="Y2032" s="9"/>
      <c r="Z2032" s="9"/>
    </row>
    <row r="2033" spans="25:26" ht="12.75">
      <c r="Y2033" s="9"/>
      <c r="Z2033" s="9"/>
    </row>
    <row r="2034" spans="25:26" ht="12.75">
      <c r="Y2034" s="9"/>
      <c r="Z2034" s="9"/>
    </row>
    <row r="2035" spans="25:26" ht="12.75">
      <c r="Y2035" s="9"/>
      <c r="Z2035" s="9"/>
    </row>
    <row r="2036" spans="25:26" ht="12.75">
      <c r="Y2036" s="9"/>
      <c r="Z2036" s="9"/>
    </row>
    <row r="2037" spans="25:26" ht="12.75">
      <c r="Y2037" s="9"/>
      <c r="Z2037" s="9"/>
    </row>
    <row r="2038" spans="25:26" ht="12.75">
      <c r="Y2038" s="9"/>
      <c r="Z2038" s="9"/>
    </row>
    <row r="2039" spans="25:26" ht="12.75">
      <c r="Y2039" s="9"/>
      <c r="Z2039" s="9"/>
    </row>
    <row r="2040" spans="25:26" ht="12.75">
      <c r="Y2040" s="9"/>
      <c r="Z2040" s="9"/>
    </row>
    <row r="2041" spans="25:26" ht="12.75">
      <c r="Y2041" s="9"/>
      <c r="Z2041" s="9"/>
    </row>
    <row r="2042" spans="25:26" ht="12.75">
      <c r="Y2042" s="9"/>
      <c r="Z2042" s="9"/>
    </row>
    <row r="2043" spans="25:26" ht="12.75">
      <c r="Y2043" s="9"/>
      <c r="Z2043" s="9"/>
    </row>
    <row r="2044" spans="25:26" ht="12.75">
      <c r="Y2044" s="9"/>
      <c r="Z2044" s="9"/>
    </row>
    <row r="2045" spans="25:26" ht="12.75">
      <c r="Y2045" s="9"/>
      <c r="Z2045" s="9"/>
    </row>
    <row r="2046" spans="25:26" ht="12.75">
      <c r="Y2046" s="9"/>
      <c r="Z2046" s="9"/>
    </row>
    <row r="2047" spans="25:26" ht="12.75">
      <c r="Y2047" s="9"/>
      <c r="Z2047" s="9"/>
    </row>
    <row r="2048" spans="25:26" ht="12.75">
      <c r="Y2048" s="9"/>
      <c r="Z2048" s="9"/>
    </row>
    <row r="2049" spans="25:26" ht="12.75">
      <c r="Y2049" s="9"/>
      <c r="Z2049" s="9"/>
    </row>
    <row r="2050" spans="25:26" ht="12.75">
      <c r="Y2050" s="9"/>
      <c r="Z2050" s="9"/>
    </row>
    <row r="2051" spans="25:26" ht="12.75">
      <c r="Y2051" s="9"/>
      <c r="Z2051" s="9"/>
    </row>
    <row r="2052" spans="25:26" ht="12.75">
      <c r="Y2052" s="9"/>
      <c r="Z2052" s="9"/>
    </row>
    <row r="2053" spans="25:26" ht="12.75">
      <c r="Y2053" s="9"/>
      <c r="Z2053" s="9"/>
    </row>
    <row r="2054" spans="25:26" ht="12.75">
      <c r="Y2054" s="9"/>
      <c r="Z2054" s="9"/>
    </row>
    <row r="2055" spans="25:26" ht="12.75">
      <c r="Y2055" s="9"/>
      <c r="Z2055" s="9"/>
    </row>
    <row r="2056" spans="25:26" ht="12.75">
      <c r="Y2056" s="9"/>
      <c r="Z2056" s="9"/>
    </row>
    <row r="2057" spans="25:26" ht="12.75">
      <c r="Y2057" s="9"/>
      <c r="Z2057" s="9"/>
    </row>
    <row r="2058" spans="25:26" ht="12.75">
      <c r="Y2058" s="9"/>
      <c r="Z2058" s="9"/>
    </row>
    <row r="2059" spans="25:26" ht="12.75">
      <c r="Y2059" s="9"/>
      <c r="Z2059" s="9"/>
    </row>
    <row r="2060" spans="25:26" ht="12.75">
      <c r="Y2060" s="9"/>
      <c r="Z2060" s="9"/>
    </row>
    <row r="2061" spans="25:26" ht="12.75">
      <c r="Y2061" s="9"/>
      <c r="Z2061" s="9"/>
    </row>
    <row r="2062" spans="25:26" ht="12.75">
      <c r="Y2062" s="9"/>
      <c r="Z2062" s="9"/>
    </row>
    <row r="2063" spans="25:26" ht="12.75">
      <c r="Y2063" s="9"/>
      <c r="Z2063" s="9"/>
    </row>
    <row r="2064" spans="25:26" ht="12.75">
      <c r="Y2064" s="9"/>
      <c r="Z2064" s="9"/>
    </row>
    <row r="2065" spans="25:26" ht="12.75">
      <c r="Y2065" s="9"/>
      <c r="Z2065" s="9"/>
    </row>
    <row r="2066" spans="25:26" ht="12.75">
      <c r="Y2066" s="9"/>
      <c r="Z2066" s="9"/>
    </row>
    <row r="2067" spans="25:26" ht="12.75">
      <c r="Y2067" s="9"/>
      <c r="Z2067" s="9"/>
    </row>
    <row r="2068" spans="25:26" ht="12.75">
      <c r="Y2068" s="9"/>
      <c r="Z2068" s="9"/>
    </row>
    <row r="2069" spans="25:26" ht="12.75">
      <c r="Y2069" s="9"/>
      <c r="Z2069" s="9"/>
    </row>
    <row r="2070" spans="25:26" ht="12.75">
      <c r="Y2070" s="9"/>
      <c r="Z2070" s="9"/>
    </row>
    <row r="2071" spans="25:26" ht="12.75">
      <c r="Y2071" s="9"/>
      <c r="Z2071" s="9"/>
    </row>
    <row r="2072" spans="25:26" ht="12.75">
      <c r="Y2072" s="9"/>
      <c r="Z2072" s="9"/>
    </row>
    <row r="2073" spans="25:26" ht="12.75">
      <c r="Y2073" s="9"/>
      <c r="Z2073" s="9"/>
    </row>
    <row r="2074" spans="25:26" ht="12.75">
      <c r="Y2074" s="9"/>
      <c r="Z2074" s="9"/>
    </row>
    <row r="2075" spans="25:26" ht="12.75">
      <c r="Y2075" s="9"/>
      <c r="Z2075" s="9"/>
    </row>
    <row r="2076" spans="25:26" ht="12.75">
      <c r="Y2076" s="9"/>
      <c r="Z2076" s="9"/>
    </row>
    <row r="2077" spans="25:26" ht="12.75">
      <c r="Y2077" s="9"/>
      <c r="Z2077" s="9"/>
    </row>
    <row r="2078" spans="25:26" ht="12.75">
      <c r="Y2078" s="9"/>
      <c r="Z2078" s="9"/>
    </row>
    <row r="2079" spans="25:26" ht="12.75">
      <c r="Y2079" s="9"/>
      <c r="Z2079" s="9"/>
    </row>
    <row r="2080" spans="25:26" ht="12.75">
      <c r="Y2080" s="9"/>
      <c r="Z2080" s="9"/>
    </row>
    <row r="2081" spans="25:26" ht="12.75">
      <c r="Y2081" s="9"/>
      <c r="Z2081" s="9"/>
    </row>
    <row r="2082" spans="25:26" ht="12.75">
      <c r="Y2082" s="9"/>
      <c r="Z2082" s="9"/>
    </row>
    <row r="2083" spans="25:26" ht="12.75">
      <c r="Y2083" s="9"/>
      <c r="Z2083" s="9"/>
    </row>
    <row r="2084" spans="25:26" ht="12.75">
      <c r="Y2084" s="9"/>
      <c r="Z2084" s="9"/>
    </row>
    <row r="2085" spans="25:26" ht="12.75">
      <c r="Y2085" s="9"/>
      <c r="Z2085" s="9"/>
    </row>
    <row r="2086" spans="25:26" ht="12.75">
      <c r="Y2086" s="9"/>
      <c r="Z2086" s="9"/>
    </row>
    <row r="2087" spans="25:26" ht="12.75">
      <c r="Y2087" s="9"/>
      <c r="Z2087" s="9"/>
    </row>
    <row r="2088" spans="25:26" ht="12.75">
      <c r="Y2088" s="9"/>
      <c r="Z2088" s="9"/>
    </row>
    <row r="2089" spans="25:26" ht="12.75">
      <c r="Y2089" s="9"/>
      <c r="Z2089" s="9"/>
    </row>
    <row r="2090" spans="25:26" ht="12.75">
      <c r="Y2090" s="9"/>
      <c r="Z2090" s="9"/>
    </row>
    <row r="2091" spans="25:26" ht="12.75">
      <c r="Y2091" s="9"/>
      <c r="Z2091" s="9"/>
    </row>
    <row r="2092" spans="25:26" ht="12.75">
      <c r="Y2092" s="9"/>
      <c r="Z2092" s="9"/>
    </row>
    <row r="2093" spans="25:26" ht="12.75">
      <c r="Y2093" s="9"/>
      <c r="Z2093" s="9"/>
    </row>
    <row r="2094" spans="25:26" ht="12.75">
      <c r="Y2094" s="9"/>
      <c r="Z2094" s="9"/>
    </row>
    <row r="2095" spans="25:26" ht="12.75">
      <c r="Y2095" s="9"/>
      <c r="Z2095" s="9"/>
    </row>
    <row r="2096" spans="25:26" ht="12.75">
      <c r="Y2096" s="9"/>
      <c r="Z2096" s="9"/>
    </row>
    <row r="2097" spans="25:26" ht="12.75">
      <c r="Y2097" s="9"/>
      <c r="Z2097" s="9"/>
    </row>
    <row r="2098" spans="25:26" ht="12.75">
      <c r="Y2098" s="9"/>
      <c r="Z2098" s="9"/>
    </row>
    <row r="2099" spans="25:26" ht="12.75">
      <c r="Y2099" s="9"/>
      <c r="Z2099" s="9"/>
    </row>
    <row r="2100" spans="25:26" ht="12.75">
      <c r="Y2100" s="9"/>
      <c r="Z2100" s="9"/>
    </row>
    <row r="2101" spans="25:26" ht="12.75">
      <c r="Y2101" s="9"/>
      <c r="Z2101" s="9"/>
    </row>
    <row r="2102" spans="25:26" ht="12.75">
      <c r="Y2102" s="9"/>
      <c r="Z2102" s="9"/>
    </row>
    <row r="2103" spans="25:26" ht="12.75">
      <c r="Y2103" s="9"/>
      <c r="Z2103" s="9"/>
    </row>
    <row r="2104" spans="25:26" ht="12.75">
      <c r="Y2104" s="9"/>
      <c r="Z2104" s="9"/>
    </row>
    <row r="2105" spans="25:26" ht="12.75">
      <c r="Y2105" s="9"/>
      <c r="Z2105" s="9"/>
    </row>
    <row r="2106" spans="25:26" ht="12.75">
      <c r="Y2106" s="9"/>
      <c r="Z2106" s="9"/>
    </row>
    <row r="2107" spans="25:26" ht="12.75">
      <c r="Y2107" s="9"/>
      <c r="Z2107" s="9"/>
    </row>
    <row r="2108" spans="25:26" ht="12.75">
      <c r="Y2108" s="9"/>
      <c r="Z2108" s="9"/>
    </row>
    <row r="2109" spans="25:26" ht="12.75">
      <c r="Y2109" s="9"/>
      <c r="Z2109" s="9"/>
    </row>
    <row r="2110" spans="25:26" ht="12.75">
      <c r="Y2110" s="9"/>
      <c r="Z2110" s="9"/>
    </row>
    <row r="2111" spans="25:26" ht="12.75">
      <c r="Y2111" s="9"/>
      <c r="Z2111" s="9"/>
    </row>
    <row r="2112" spans="25:26" ht="12.75">
      <c r="Y2112" s="9"/>
      <c r="Z2112" s="9"/>
    </row>
    <row r="2113" spans="25:26" ht="12.75">
      <c r="Y2113" s="9"/>
      <c r="Z2113" s="9"/>
    </row>
    <row r="2114" spans="25:26" ht="12.75">
      <c r="Y2114" s="9"/>
      <c r="Z2114" s="9"/>
    </row>
    <row r="2115" spans="25:26" ht="12.75">
      <c r="Y2115" s="9"/>
      <c r="Z2115" s="9"/>
    </row>
    <row r="2116" spans="25:26" ht="12.75">
      <c r="Y2116" s="9"/>
      <c r="Z2116" s="9"/>
    </row>
    <row r="2117" spans="25:26" ht="12.75">
      <c r="Y2117" s="9"/>
      <c r="Z2117" s="9"/>
    </row>
    <row r="2118" spans="25:26" ht="12.75">
      <c r="Y2118" s="9"/>
      <c r="Z2118" s="9"/>
    </row>
    <row r="2119" spans="25:26" ht="12.75">
      <c r="Y2119" s="9"/>
      <c r="Z2119" s="9"/>
    </row>
    <row r="2120" spans="25:26" ht="12.75">
      <c r="Y2120" s="9"/>
      <c r="Z2120" s="9"/>
    </row>
    <row r="2121" spans="25:26" ht="12.75">
      <c r="Y2121" s="9"/>
      <c r="Z2121" s="9"/>
    </row>
    <row r="2122" spans="25:26" ht="12.75">
      <c r="Y2122" s="9"/>
      <c r="Z2122" s="9"/>
    </row>
    <row r="2123" spans="25:26" ht="12.75">
      <c r="Y2123" s="9"/>
      <c r="Z2123" s="9"/>
    </row>
    <row r="2124" spans="25:26" ht="12.75">
      <c r="Y2124" s="9"/>
      <c r="Z2124" s="9"/>
    </row>
    <row r="2125" spans="25:26" ht="12.75">
      <c r="Y2125" s="9"/>
      <c r="Z2125" s="9"/>
    </row>
    <row r="2126" spans="25:26" ht="12.75">
      <c r="Y2126" s="9"/>
      <c r="Z2126" s="9"/>
    </row>
    <row r="2127" spans="25:26" ht="12.75">
      <c r="Y2127" s="9"/>
      <c r="Z2127" s="9"/>
    </row>
    <row r="2128" spans="25:26" ht="12.75">
      <c r="Y2128" s="9"/>
      <c r="Z2128" s="9"/>
    </row>
    <row r="2129" spans="25:26" ht="12.75">
      <c r="Y2129" s="9"/>
      <c r="Z2129" s="9"/>
    </row>
    <row r="2130" spans="25:26" ht="12.75">
      <c r="Y2130" s="9"/>
      <c r="Z2130" s="9"/>
    </row>
    <row r="2131" spans="25:26" ht="12.75">
      <c r="Y2131" s="9"/>
      <c r="Z2131" s="9"/>
    </row>
    <row r="2132" spans="25:26" ht="12.75">
      <c r="Y2132" s="9"/>
      <c r="Z2132" s="9"/>
    </row>
    <row r="2133" spans="25:26" ht="12.75">
      <c r="Y2133" s="9"/>
      <c r="Z2133" s="9"/>
    </row>
    <row r="2134" spans="25:26" ht="12.75">
      <c r="Y2134" s="9"/>
      <c r="Z2134" s="9"/>
    </row>
    <row r="2135" spans="25:26" ht="12.75">
      <c r="Y2135" s="9"/>
      <c r="Z2135" s="9"/>
    </row>
    <row r="2136" spans="25:26" ht="12.75">
      <c r="Y2136" s="9"/>
      <c r="Z2136" s="9"/>
    </row>
    <row r="2137" spans="25:26" ht="12.75">
      <c r="Y2137" s="9"/>
      <c r="Z2137" s="9"/>
    </row>
    <row r="2138" spans="25:26" ht="12.75">
      <c r="Y2138" s="9"/>
      <c r="Z2138" s="9"/>
    </row>
    <row r="2139" spans="25:26" ht="12.75">
      <c r="Y2139" s="9"/>
      <c r="Z2139" s="9"/>
    </row>
    <row r="2140" spans="25:26" ht="12.75">
      <c r="Y2140" s="9"/>
      <c r="Z2140" s="9"/>
    </row>
    <row r="2141" spans="25:26" ht="12.75">
      <c r="Y2141" s="9"/>
      <c r="Z2141" s="9"/>
    </row>
    <row r="2142" spans="25:26" ht="12.75">
      <c r="Y2142" s="9"/>
      <c r="Z2142" s="9"/>
    </row>
    <row r="2143" spans="25:26" ht="12.75">
      <c r="Y2143" s="9"/>
      <c r="Z2143" s="9"/>
    </row>
    <row r="2144" spans="25:26" ht="12.75">
      <c r="Y2144" s="9"/>
      <c r="Z2144" s="9"/>
    </row>
    <row r="2145" spans="25:26" ht="12.75">
      <c r="Y2145" s="9"/>
      <c r="Z2145" s="9"/>
    </row>
    <row r="2146" spans="25:26" ht="12.75">
      <c r="Y2146" s="9"/>
      <c r="Z2146" s="9"/>
    </row>
    <row r="2147" spans="25:26" ht="12.75">
      <c r="Y2147" s="9"/>
      <c r="Z2147" s="9"/>
    </row>
    <row r="2148" spans="25:26" ht="12.75">
      <c r="Y2148" s="9"/>
      <c r="Z2148" s="9"/>
    </row>
    <row r="2149" spans="25:26" ht="12.75">
      <c r="Y2149" s="9"/>
      <c r="Z2149" s="9"/>
    </row>
    <row r="2150" spans="25:26" ht="12.75">
      <c r="Y2150" s="9"/>
      <c r="Z2150" s="9"/>
    </row>
    <row r="2151" spans="25:26" ht="12.75">
      <c r="Y2151" s="9"/>
      <c r="Z2151" s="9"/>
    </row>
    <row r="2152" spans="25:26" ht="12.75">
      <c r="Y2152" s="9"/>
      <c r="Z2152" s="9"/>
    </row>
    <row r="2153" spans="25:26" ht="12.75">
      <c r="Y2153" s="9"/>
      <c r="Z2153" s="9"/>
    </row>
    <row r="2154" spans="25:26" ht="12.75">
      <c r="Y2154" s="9"/>
      <c r="Z2154" s="9"/>
    </row>
    <row r="2155" spans="25:26" ht="12.75">
      <c r="Y2155" s="9"/>
      <c r="Z2155" s="9"/>
    </row>
    <row r="2156" spans="25:26" ht="12.75">
      <c r="Y2156" s="9"/>
      <c r="Z2156" s="9"/>
    </row>
    <row r="2157" spans="25:26" ht="12.75">
      <c r="Y2157" s="9"/>
      <c r="Z2157" s="9"/>
    </row>
    <row r="2158" spans="25:26" ht="12.75">
      <c r="Y2158" s="9"/>
      <c r="Z2158" s="9"/>
    </row>
    <row r="2159" spans="25:26" ht="12.75">
      <c r="Y2159" s="9"/>
      <c r="Z2159" s="9"/>
    </row>
    <row r="2160" spans="25:26" ht="12.75">
      <c r="Y2160" s="9"/>
      <c r="Z2160" s="9"/>
    </row>
    <row r="2161" spans="25:26" ht="12.75">
      <c r="Y2161" s="9"/>
      <c r="Z2161" s="9"/>
    </row>
    <row r="2162" spans="25:26" ht="12.75">
      <c r="Y2162" s="9"/>
      <c r="Z2162" s="9"/>
    </row>
    <row r="2163" spans="25:26" ht="12.75">
      <c r="Y2163" s="9"/>
      <c r="Z2163" s="9"/>
    </row>
    <row r="2164" spans="25:26" ht="12.75">
      <c r="Y2164" s="9"/>
      <c r="Z2164" s="9"/>
    </row>
    <row r="2165" spans="25:26" ht="12.75">
      <c r="Y2165" s="9"/>
      <c r="Z2165" s="9"/>
    </row>
    <row r="2166" spans="25:26" ht="12.75">
      <c r="Y2166" s="9"/>
      <c r="Z2166" s="9"/>
    </row>
    <row r="2167" spans="25:26" ht="12.75">
      <c r="Y2167" s="9"/>
      <c r="Z2167" s="9"/>
    </row>
    <row r="2168" spans="25:26" ht="12.75">
      <c r="Y2168" s="9"/>
      <c r="Z2168" s="9"/>
    </row>
    <row r="2169" spans="25:26" ht="12.75">
      <c r="Y2169" s="9"/>
      <c r="Z2169" s="9"/>
    </row>
    <row r="2170" spans="25:26" ht="12.75">
      <c r="Y2170" s="9"/>
      <c r="Z2170" s="9"/>
    </row>
    <row r="2171" spans="25:26" ht="12.75">
      <c r="Y2171" s="9"/>
      <c r="Z2171" s="9"/>
    </row>
    <row r="2172" spans="25:26" ht="12.75">
      <c r="Y2172" s="9"/>
      <c r="Z2172" s="9"/>
    </row>
    <row r="2173" spans="25:26" ht="12.75">
      <c r="Y2173" s="9"/>
      <c r="Z2173" s="9"/>
    </row>
    <row r="2174" spans="25:26" ht="12.75">
      <c r="Y2174" s="9"/>
      <c r="Z2174" s="9"/>
    </row>
    <row r="2175" spans="25:26" ht="12.75">
      <c r="Y2175" s="9"/>
      <c r="Z2175" s="9"/>
    </row>
    <row r="2176" spans="25:26" ht="12.75">
      <c r="Y2176" s="9"/>
      <c r="Z2176" s="9"/>
    </row>
    <row r="2177" spans="25:26" ht="12.75">
      <c r="Y2177" s="9"/>
      <c r="Z2177" s="9"/>
    </row>
    <row r="2178" spans="25:26" ht="12.75">
      <c r="Y2178" s="9"/>
      <c r="Z2178" s="9"/>
    </row>
    <row r="2179" spans="25:26" ht="12.75">
      <c r="Y2179" s="9"/>
      <c r="Z2179" s="9"/>
    </row>
    <row r="2180" spans="25:26" ht="12.75">
      <c r="Y2180" s="9"/>
      <c r="Z2180" s="9"/>
    </row>
    <row r="2181" spans="25:26" ht="12.75">
      <c r="Y2181" s="9"/>
      <c r="Z2181" s="9"/>
    </row>
    <row r="2182" spans="25:26" ht="12.75">
      <c r="Y2182" s="9"/>
      <c r="Z2182" s="9"/>
    </row>
    <row r="2183" spans="25:26" ht="12.75">
      <c r="Y2183" s="9"/>
      <c r="Z2183" s="9"/>
    </row>
    <row r="2184" spans="25:26" ht="12.75">
      <c r="Y2184" s="9"/>
      <c r="Z2184" s="9"/>
    </row>
    <row r="2185" spans="25:26" ht="12.75">
      <c r="Y2185" s="9"/>
      <c r="Z2185" s="9"/>
    </row>
    <row r="2186" spans="25:26" ht="12.75">
      <c r="Y2186" s="9"/>
      <c r="Z2186" s="9"/>
    </row>
    <row r="2187" spans="25:26" ht="12.75">
      <c r="Y2187" s="9"/>
      <c r="Z2187" s="9"/>
    </row>
    <row r="2188" spans="25:26" ht="12.75">
      <c r="Y2188" s="9"/>
      <c r="Z2188" s="9"/>
    </row>
    <row r="2189" spans="25:26" ht="12.75">
      <c r="Y2189" s="9"/>
      <c r="Z2189" s="9"/>
    </row>
    <row r="2190" spans="25:26" ht="12.75">
      <c r="Y2190" s="9"/>
      <c r="Z2190" s="9"/>
    </row>
    <row r="2191" spans="25:26" ht="12.75">
      <c r="Y2191" s="9"/>
      <c r="Z2191" s="9"/>
    </row>
    <row r="2192" spans="25:26" ht="12.75">
      <c r="Y2192" s="9"/>
      <c r="Z2192" s="9"/>
    </row>
    <row r="2193" spans="25:26" ht="12.75">
      <c r="Y2193" s="9"/>
      <c r="Z2193" s="9"/>
    </row>
    <row r="2194" spans="25:26" ht="12.75">
      <c r="Y2194" s="9"/>
      <c r="Z2194" s="9"/>
    </row>
    <row r="2195" spans="25:26" ht="12.75">
      <c r="Y2195" s="9"/>
      <c r="Z2195" s="9"/>
    </row>
    <row r="2196" spans="25:26" ht="12.75">
      <c r="Y2196" s="9"/>
      <c r="Z2196" s="9"/>
    </row>
    <row r="2197" spans="25:26" ht="12.75">
      <c r="Y2197" s="9"/>
      <c r="Z2197" s="9"/>
    </row>
    <row r="2198" spans="25:26" ht="12.75">
      <c r="Y2198" s="9"/>
      <c r="Z2198" s="9"/>
    </row>
    <row r="2199" spans="25:26" ht="12.75">
      <c r="Y2199" s="9"/>
      <c r="Z2199" s="9"/>
    </row>
    <row r="2200" spans="25:26" ht="12.75">
      <c r="Y2200" s="9"/>
      <c r="Z2200" s="9"/>
    </row>
    <row r="2201" spans="25:26" ht="12.75">
      <c r="Y2201" s="9"/>
      <c r="Z2201" s="9"/>
    </row>
    <row r="2202" spans="25:26" ht="12.75">
      <c r="Y2202" s="9"/>
      <c r="Z2202" s="9"/>
    </row>
    <row r="2203" spans="25:26" ht="12.75">
      <c r="Y2203" s="9"/>
      <c r="Z2203" s="9"/>
    </row>
    <row r="2204" spans="25:26" ht="12.75">
      <c r="Y2204" s="9"/>
      <c r="Z2204" s="9"/>
    </row>
    <row r="2205" spans="25:26" ht="12.75">
      <c r="Y2205" s="9"/>
      <c r="Z2205" s="9"/>
    </row>
    <row r="2206" spans="25:26" ht="12.75">
      <c r="Y2206" s="9"/>
      <c r="Z2206" s="9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r:id="rId3"/>
  <colBreaks count="1" manualBreakCount="1">
    <brk id="24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Y621"/>
  <sheetViews>
    <sheetView tabSelected="1" workbookViewId="0" topLeftCell="A1">
      <selection activeCell="N8" sqref="N8"/>
    </sheetView>
  </sheetViews>
  <sheetFormatPr defaultColWidth="9.140625" defaultRowHeight="12.75"/>
  <cols>
    <col min="6" max="6" width="7.421875" style="207" customWidth="1"/>
    <col min="7" max="8" width="7.421875" style="0" customWidth="1"/>
    <col min="9" max="9" width="7.421875" style="209" customWidth="1"/>
    <col min="10" max="11" width="7.421875" style="206" customWidth="1"/>
    <col min="12" max="14" width="7.421875" style="0" customWidth="1"/>
    <col min="15" max="15" width="7.421875" style="209" customWidth="1"/>
    <col min="16" max="16" width="7.421875" style="0" customWidth="1"/>
    <col min="17" max="18" width="5.57421875" style="206" customWidth="1"/>
    <col min="19" max="22" width="5.57421875" style="0" customWidth="1"/>
    <col min="23" max="23" width="5.57421875" style="207" customWidth="1"/>
    <col min="24" max="24" width="5.57421875" style="0" customWidth="1"/>
    <col min="25" max="25" width="5.57421875" style="208" customWidth="1"/>
  </cols>
  <sheetData>
    <row r="1" spans="5:25" ht="12.75">
      <c r="E1" s="16"/>
      <c r="F1" s="16"/>
      <c r="G1" s="16"/>
      <c r="H1" s="16"/>
      <c r="I1" s="211"/>
      <c r="J1" s="211"/>
      <c r="K1" s="211"/>
      <c r="L1" s="211"/>
      <c r="M1" s="211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5:25" ht="12.75">
      <c r="E2" s="16"/>
      <c r="F2" s="16"/>
      <c r="G2" s="16"/>
      <c r="H2" s="16"/>
      <c r="I2"/>
      <c r="J2" t="s">
        <v>280</v>
      </c>
      <c r="K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5:25" ht="12.75">
      <c r="E3" s="16"/>
      <c r="F3" s="16"/>
      <c r="G3" s="16"/>
      <c r="H3" s="16"/>
      <c r="I3"/>
      <c r="J3"/>
      <c r="K3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5:25" ht="12.75">
      <c r="E4" s="16"/>
      <c r="F4" s="16"/>
      <c r="G4" s="16"/>
      <c r="H4" s="16"/>
      <c r="I4"/>
      <c r="J4"/>
      <c r="K4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5:25" ht="12.75">
      <c r="E5" s="16"/>
      <c r="F5" s="16"/>
      <c r="G5" s="16"/>
      <c r="H5" s="16"/>
      <c r="I5" t="s">
        <v>287</v>
      </c>
      <c r="J5"/>
      <c r="K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5:25" ht="12.75">
      <c r="E6" s="16"/>
      <c r="F6" s="16"/>
      <c r="G6" s="16"/>
      <c r="H6" s="16"/>
      <c r="I6"/>
      <c r="J6"/>
      <c r="K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5:25" ht="12.75">
      <c r="E7" s="16"/>
      <c r="F7" s="16"/>
      <c r="G7" s="16"/>
      <c r="H7" s="16"/>
      <c r="I7" t="s">
        <v>281</v>
      </c>
      <c r="J7"/>
      <c r="K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5:25" ht="12.75">
      <c r="E8" s="16"/>
      <c r="F8" s="16"/>
      <c r="G8" s="16"/>
      <c r="H8" s="16"/>
      <c r="I8" t="s">
        <v>282</v>
      </c>
      <c r="J8"/>
      <c r="K8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5:25" ht="12.75">
      <c r="E9" s="16"/>
      <c r="F9" s="16"/>
      <c r="G9" s="16"/>
      <c r="H9" s="16"/>
      <c r="I9"/>
      <c r="J9"/>
      <c r="K9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5:25" ht="12.75">
      <c r="E10" s="16"/>
      <c r="F10" s="16"/>
      <c r="G10" s="16"/>
      <c r="H10" s="16"/>
      <c r="I10" t="s">
        <v>283</v>
      </c>
      <c r="J10"/>
      <c r="K1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5:25" ht="12.75">
      <c r="E11" s="16"/>
      <c r="F11" s="16"/>
      <c r="G11" s="16"/>
      <c r="H11" s="16"/>
      <c r="I11" t="s">
        <v>284</v>
      </c>
      <c r="J11"/>
      <c r="K11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5:25" ht="12.75">
      <c r="E12" s="16"/>
      <c r="F12" s="16"/>
      <c r="G12" s="16"/>
      <c r="H12" s="16"/>
      <c r="I12" t="s">
        <v>285</v>
      </c>
      <c r="J12"/>
      <c r="K12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5:25" ht="12.75">
      <c r="E13" s="16"/>
      <c r="F13" s="16"/>
      <c r="G13" s="16"/>
      <c r="H13" s="16"/>
      <c r="I13"/>
      <c r="J13"/>
      <c r="K13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5:25" ht="12.75">
      <c r="E14" s="16"/>
      <c r="F14" s="16"/>
      <c r="G14" s="16"/>
      <c r="H14" s="16"/>
      <c r="I14" t="s">
        <v>288</v>
      </c>
      <c r="J14"/>
      <c r="K14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5:25" ht="12.75">
      <c r="E15" s="16"/>
      <c r="F15" s="16"/>
      <c r="G15" s="16"/>
      <c r="H15" s="16"/>
      <c r="I15"/>
      <c r="J15"/>
      <c r="K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5:25" ht="12.75">
      <c r="E16" s="16"/>
      <c r="F16" s="16"/>
      <c r="G16" s="16"/>
      <c r="H16" s="16"/>
      <c r="I16"/>
      <c r="J16"/>
      <c r="K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5:25" ht="12.75">
      <c r="E17" s="16"/>
      <c r="F17" s="16"/>
      <c r="G17" s="16"/>
      <c r="H17" s="16"/>
      <c r="I17"/>
      <c r="J17"/>
      <c r="K1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5:25" ht="12.75">
      <c r="E18" s="16"/>
      <c r="F18" s="16"/>
      <c r="G18" s="16"/>
      <c r="H18" s="16"/>
      <c r="I18"/>
      <c r="J18"/>
      <c r="K1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5:25" ht="12.75">
      <c r="E19" s="16"/>
      <c r="F19" s="16"/>
      <c r="G19" s="16"/>
      <c r="H19" s="16"/>
      <c r="I19"/>
      <c r="J19"/>
      <c r="K19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5:25" ht="12.75">
      <c r="E20" s="16"/>
      <c r="F20" s="16"/>
      <c r="G20" s="16"/>
      <c r="H20" s="16"/>
      <c r="I20"/>
      <c r="J20"/>
      <c r="K2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5:25" ht="12.75">
      <c r="E21" s="16"/>
      <c r="F21" s="16"/>
      <c r="G21" s="16"/>
      <c r="H21" s="16"/>
      <c r="I21"/>
      <c r="J21"/>
      <c r="K21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5:25" ht="12.75">
      <c r="E22" s="16"/>
      <c r="F22" s="16"/>
      <c r="G22" s="16"/>
      <c r="H22" s="16"/>
      <c r="I22"/>
      <c r="J22"/>
      <c r="K2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6:25" ht="12.75">
      <c r="F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3:25" ht="12.75">
      <c r="C24" s="207"/>
      <c r="D24" t="s">
        <v>241</v>
      </c>
      <c r="E24" t="s">
        <v>242</v>
      </c>
      <c r="F24" s="209" t="s">
        <v>243</v>
      </c>
      <c r="G24" s="206" t="s">
        <v>244</v>
      </c>
      <c r="H24" s="206" t="s">
        <v>245</v>
      </c>
      <c r="I24" t="s">
        <v>246</v>
      </c>
      <c r="J24" t="s">
        <v>247</v>
      </c>
      <c r="K24" t="s">
        <v>241</v>
      </c>
      <c r="L24" s="209" t="s">
        <v>248</v>
      </c>
      <c r="M24" t="s">
        <v>255</v>
      </c>
      <c r="N24" s="206" t="s">
        <v>244</v>
      </c>
      <c r="O24" s="206" t="s">
        <v>245</v>
      </c>
      <c r="P24" t="s">
        <v>246</v>
      </c>
      <c r="Q24" t="s">
        <v>260</v>
      </c>
      <c r="R24" t="s">
        <v>241</v>
      </c>
      <c r="S24" t="s">
        <v>242</v>
      </c>
      <c r="T24" s="207" t="s">
        <v>243</v>
      </c>
      <c r="V24" s="208"/>
      <c r="W24"/>
      <c r="X24" s="16"/>
      <c r="Y24" s="16"/>
    </row>
    <row r="25" spans="3:25" ht="12.75">
      <c r="C25" s="210" t="s">
        <v>6</v>
      </c>
      <c r="D25" s="201" t="s">
        <v>249</v>
      </c>
      <c r="E25" s="201"/>
      <c r="F25" s="209"/>
      <c r="G25" s="201"/>
      <c r="H25" s="201"/>
      <c r="I25" s="201"/>
      <c r="J25" s="201"/>
      <c r="K25" s="201"/>
      <c r="L25" s="209"/>
      <c r="M25" s="201"/>
      <c r="N25" s="206"/>
      <c r="O25" s="206"/>
      <c r="P25" s="201"/>
      <c r="Q25" s="201"/>
      <c r="R25" s="201"/>
      <c r="S25" s="201"/>
      <c r="T25" s="207"/>
      <c r="V25" s="208"/>
      <c r="W25"/>
      <c r="X25" s="16"/>
      <c r="Y25" s="16"/>
    </row>
    <row r="26" spans="3:25" ht="12.75">
      <c r="C26" s="207"/>
      <c r="D26" s="201"/>
      <c r="E26" s="201" t="s">
        <v>250</v>
      </c>
      <c r="F26" s="209"/>
      <c r="G26" s="201"/>
      <c r="H26" s="201"/>
      <c r="I26" s="201"/>
      <c r="J26" s="201"/>
      <c r="K26" s="201"/>
      <c r="L26" s="209"/>
      <c r="M26" s="201"/>
      <c r="N26" s="206"/>
      <c r="O26" s="206"/>
      <c r="P26" s="201"/>
      <c r="Q26" s="201"/>
      <c r="R26" s="201"/>
      <c r="S26" s="201"/>
      <c r="T26" s="207"/>
      <c r="V26" s="208"/>
      <c r="W26"/>
      <c r="X26" s="16"/>
      <c r="Y26" s="16"/>
    </row>
    <row r="27" spans="3:25" ht="12.75">
      <c r="C27" s="207"/>
      <c r="D27" s="201"/>
      <c r="E27" s="201"/>
      <c r="F27" s="209" t="s">
        <v>286</v>
      </c>
      <c r="G27" s="201"/>
      <c r="H27" s="201"/>
      <c r="I27" s="201"/>
      <c r="J27" s="201"/>
      <c r="K27" s="201"/>
      <c r="L27" s="209"/>
      <c r="M27" s="201"/>
      <c r="N27" s="206"/>
      <c r="O27" s="206"/>
      <c r="P27" s="201"/>
      <c r="Q27" s="201"/>
      <c r="R27" s="201"/>
      <c r="S27" s="201"/>
      <c r="T27" s="207"/>
      <c r="V27" s="208"/>
      <c r="W27"/>
      <c r="X27" s="16"/>
      <c r="Y27" s="16"/>
    </row>
    <row r="28" spans="3:25" ht="12.75">
      <c r="C28" s="207"/>
      <c r="D28" s="201"/>
      <c r="E28" s="201"/>
      <c r="F28" s="209"/>
      <c r="G28" s="201"/>
      <c r="H28" s="201"/>
      <c r="I28" s="201" t="s">
        <v>252</v>
      </c>
      <c r="J28" s="201"/>
      <c r="K28" s="201"/>
      <c r="L28" s="209"/>
      <c r="M28" s="201"/>
      <c r="N28" s="206"/>
      <c r="O28" s="206"/>
      <c r="P28" s="201"/>
      <c r="Q28" s="201"/>
      <c r="R28" s="201"/>
      <c r="S28" s="201"/>
      <c r="T28" s="207"/>
      <c r="V28" s="208"/>
      <c r="W28"/>
      <c r="X28" s="16"/>
      <c r="Y28" s="16"/>
    </row>
    <row r="29" spans="3:25" ht="12.75">
      <c r="C29" s="207"/>
      <c r="D29" s="201"/>
      <c r="E29" s="201"/>
      <c r="F29" s="209"/>
      <c r="G29" s="201"/>
      <c r="H29" s="201"/>
      <c r="I29" s="201"/>
      <c r="J29" s="201" t="s">
        <v>251</v>
      </c>
      <c r="K29" s="201"/>
      <c r="L29" s="209"/>
      <c r="M29" s="201"/>
      <c r="N29" s="206"/>
      <c r="O29" s="206"/>
      <c r="P29" s="201"/>
      <c r="Q29" s="201"/>
      <c r="R29" s="201"/>
      <c r="S29" s="201"/>
      <c r="T29" s="207"/>
      <c r="V29" s="208"/>
      <c r="W29"/>
      <c r="X29" s="16"/>
      <c r="Y29" s="16"/>
    </row>
    <row r="30" spans="3:25" ht="12.75">
      <c r="C30" s="207"/>
      <c r="D30" s="201" t="s">
        <v>268</v>
      </c>
      <c r="E30" s="201" t="s">
        <v>268</v>
      </c>
      <c r="F30" s="209" t="s">
        <v>268</v>
      </c>
      <c r="G30" s="201"/>
      <c r="H30" s="201"/>
      <c r="I30" s="201" t="s">
        <v>268</v>
      </c>
      <c r="J30" s="201" t="s">
        <v>267</v>
      </c>
      <c r="K30" s="201" t="s">
        <v>253</v>
      </c>
      <c r="L30" s="209"/>
      <c r="M30" s="201" t="s">
        <v>276</v>
      </c>
      <c r="N30" s="206"/>
      <c r="O30" s="206"/>
      <c r="P30" s="201" t="s">
        <v>256</v>
      </c>
      <c r="Q30" s="201"/>
      <c r="R30" s="201"/>
      <c r="S30" s="201"/>
      <c r="T30" s="207" t="s">
        <v>261</v>
      </c>
      <c r="V30" s="208"/>
      <c r="W30"/>
      <c r="X30" s="16"/>
      <c r="Y30" s="16"/>
    </row>
    <row r="31" spans="3:25" ht="12.75">
      <c r="C31" s="207"/>
      <c r="D31" s="201"/>
      <c r="E31" s="201"/>
      <c r="F31" s="209"/>
      <c r="G31" s="201"/>
      <c r="H31" s="201"/>
      <c r="I31" s="201"/>
      <c r="J31" s="208" t="s">
        <v>269</v>
      </c>
      <c r="K31" s="201"/>
      <c r="L31" s="209"/>
      <c r="M31" s="201" t="s">
        <v>254</v>
      </c>
      <c r="N31" s="206"/>
      <c r="O31" s="206"/>
      <c r="P31" s="201" t="s">
        <v>257</v>
      </c>
      <c r="Q31" s="201"/>
      <c r="R31" s="201"/>
      <c r="S31" s="201"/>
      <c r="T31" s="207"/>
      <c r="V31" s="208"/>
      <c r="W31"/>
      <c r="X31" s="16"/>
      <c r="Y31" s="16"/>
    </row>
    <row r="32" spans="3:25" ht="12.75">
      <c r="C32" s="207"/>
      <c r="D32" s="201"/>
      <c r="E32" s="201"/>
      <c r="F32" s="209"/>
      <c r="G32" s="201"/>
      <c r="H32" s="201"/>
      <c r="I32" s="201"/>
      <c r="J32" s="201"/>
      <c r="K32" s="201"/>
      <c r="L32" s="209"/>
      <c r="M32" s="201"/>
      <c r="N32" s="206"/>
      <c r="O32" s="206"/>
      <c r="P32" s="201" t="s">
        <v>258</v>
      </c>
      <c r="Q32" s="201"/>
      <c r="R32" s="201"/>
      <c r="S32" s="201"/>
      <c r="T32" s="207"/>
      <c r="V32" s="208"/>
      <c r="W32"/>
      <c r="X32" s="16"/>
      <c r="Y32" s="16"/>
    </row>
    <row r="33" spans="3:25" ht="12.75">
      <c r="C33" s="207"/>
      <c r="D33" s="201"/>
      <c r="E33" s="201"/>
      <c r="F33" s="209"/>
      <c r="G33" s="201"/>
      <c r="H33" s="201"/>
      <c r="I33" s="201"/>
      <c r="J33" s="201"/>
      <c r="K33" s="201"/>
      <c r="L33" s="209"/>
      <c r="M33" s="201"/>
      <c r="N33" s="206"/>
      <c r="O33" s="206"/>
      <c r="P33" s="201" t="s">
        <v>259</v>
      </c>
      <c r="Q33" s="201"/>
      <c r="R33" s="201"/>
      <c r="S33" s="201"/>
      <c r="T33" s="207"/>
      <c r="V33" s="208"/>
      <c r="W33"/>
      <c r="X33" s="16"/>
      <c r="Y33" s="16"/>
    </row>
    <row r="34" spans="3:25" ht="12.75">
      <c r="C34" s="210"/>
      <c r="D34">
        <v>1</v>
      </c>
      <c r="E34">
        <v>2</v>
      </c>
      <c r="F34" s="209">
        <v>3</v>
      </c>
      <c r="G34" s="206">
        <v>4</v>
      </c>
      <c r="H34" s="206">
        <v>5</v>
      </c>
      <c r="I34">
        <v>6</v>
      </c>
      <c r="J34">
        <v>7</v>
      </c>
      <c r="K34">
        <v>8</v>
      </c>
      <c r="L34" s="209">
        <v>9</v>
      </c>
      <c r="M34">
        <v>10</v>
      </c>
      <c r="N34" s="206">
        <v>11</v>
      </c>
      <c r="O34" s="206">
        <v>12</v>
      </c>
      <c r="P34">
        <v>13</v>
      </c>
      <c r="Q34">
        <v>14</v>
      </c>
      <c r="R34">
        <v>15</v>
      </c>
      <c r="S34">
        <v>16</v>
      </c>
      <c r="T34" s="207">
        <v>17</v>
      </c>
      <c r="V34" s="208"/>
      <c r="W34"/>
      <c r="X34" s="16"/>
      <c r="Y34" s="16"/>
    </row>
    <row r="35" spans="3:25" ht="12.75">
      <c r="C35" s="210" t="s">
        <v>279</v>
      </c>
      <c r="F35" s="209"/>
      <c r="G35" s="206"/>
      <c r="H35" s="206"/>
      <c r="I35"/>
      <c r="J35"/>
      <c r="K35"/>
      <c r="L35" s="209"/>
      <c r="N35" s="206"/>
      <c r="O35" s="206"/>
      <c r="Q35"/>
      <c r="R35"/>
      <c r="T35" s="207"/>
      <c r="U35" t="s">
        <v>273</v>
      </c>
      <c r="V35" s="208"/>
      <c r="W35"/>
      <c r="X35" s="16"/>
      <c r="Y35" s="16"/>
    </row>
    <row r="36" spans="3:25" ht="12.75">
      <c r="C36" s="207"/>
      <c r="D36" t="s">
        <v>262</v>
      </c>
      <c r="F36" s="209"/>
      <c r="G36" s="206"/>
      <c r="H36" s="206"/>
      <c r="I36"/>
      <c r="J36"/>
      <c r="K36"/>
      <c r="L36" s="209"/>
      <c r="N36" s="206"/>
      <c r="O36" s="206"/>
      <c r="Q36"/>
      <c r="R36"/>
      <c r="T36" s="207"/>
      <c r="V36" s="208" t="s">
        <v>274</v>
      </c>
      <c r="W36"/>
      <c r="X36" s="16"/>
      <c r="Y36" s="16"/>
    </row>
    <row r="37" spans="3:25" ht="12.75">
      <c r="C37" s="207"/>
      <c r="D37" t="s">
        <v>263</v>
      </c>
      <c r="E37" t="s">
        <v>264</v>
      </c>
      <c r="F37" s="209"/>
      <c r="G37" s="206"/>
      <c r="H37" s="206"/>
      <c r="I37"/>
      <c r="J37"/>
      <c r="K37"/>
      <c r="L37" s="209"/>
      <c r="N37" s="206"/>
      <c r="O37" s="206"/>
      <c r="Q37"/>
      <c r="R37"/>
      <c r="T37" s="207"/>
      <c r="V37" s="208"/>
      <c r="W37"/>
      <c r="X37" s="16"/>
      <c r="Y37" s="16"/>
    </row>
    <row r="38" spans="3:25" ht="12.75">
      <c r="C38" s="207"/>
      <c r="F38" s="209" t="s">
        <v>265</v>
      </c>
      <c r="G38" s="206"/>
      <c r="H38" s="206"/>
      <c r="I38"/>
      <c r="J38"/>
      <c r="K38"/>
      <c r="L38" s="209"/>
      <c r="N38" s="206"/>
      <c r="O38" s="206"/>
      <c r="Q38"/>
      <c r="R38"/>
      <c r="T38" s="207"/>
      <c r="V38" s="208" t="s">
        <v>275</v>
      </c>
      <c r="W38"/>
      <c r="X38" s="16"/>
      <c r="Y38" s="16"/>
    </row>
    <row r="39" spans="3:25" ht="12.75">
      <c r="C39" s="207"/>
      <c r="E39" s="2" t="s">
        <v>277</v>
      </c>
      <c r="F39" s="209"/>
      <c r="G39" s="206"/>
      <c r="H39" s="206"/>
      <c r="I39" t="s">
        <v>266</v>
      </c>
      <c r="J39"/>
      <c r="K39"/>
      <c r="L39" s="209"/>
      <c r="N39" s="206"/>
      <c r="O39" s="206"/>
      <c r="Q39"/>
      <c r="R39"/>
      <c r="T39" s="207"/>
      <c r="V39" s="208"/>
      <c r="W39"/>
      <c r="X39" s="16"/>
      <c r="Y39" s="16"/>
    </row>
    <row r="40" spans="3:25" ht="12.75">
      <c r="C40" s="207"/>
      <c r="F40" s="209"/>
      <c r="G40" s="206"/>
      <c r="H40" s="206"/>
      <c r="I40"/>
      <c r="J40" t="s">
        <v>266</v>
      </c>
      <c r="K40"/>
      <c r="L40" s="209"/>
      <c r="N40" s="206"/>
      <c r="O40" s="206"/>
      <c r="Q40"/>
      <c r="R40"/>
      <c r="T40" s="207"/>
      <c r="V40" s="208"/>
      <c r="W40"/>
      <c r="X40" s="16"/>
      <c r="Y40" s="16"/>
    </row>
    <row r="41" spans="3:25" ht="12.75">
      <c r="C41" s="207"/>
      <c r="F41" s="209"/>
      <c r="G41" s="206"/>
      <c r="H41" s="206"/>
      <c r="I41"/>
      <c r="J41"/>
      <c r="K41" t="s">
        <v>266</v>
      </c>
      <c r="L41" s="209"/>
      <c r="N41" s="206"/>
      <c r="O41" s="206"/>
      <c r="Q41"/>
      <c r="R41"/>
      <c r="T41" s="207"/>
      <c r="V41" s="208"/>
      <c r="W41"/>
      <c r="X41" s="16"/>
      <c r="Y41" s="16"/>
    </row>
    <row r="42" spans="3:25" ht="12.75">
      <c r="C42" s="207"/>
      <c r="F42" s="209"/>
      <c r="G42" s="206"/>
      <c r="H42" s="206"/>
      <c r="I42"/>
      <c r="J42"/>
      <c r="K42"/>
      <c r="L42" s="209"/>
      <c r="N42" s="206"/>
      <c r="O42" s="206"/>
      <c r="Q42"/>
      <c r="R42"/>
      <c r="T42" s="207"/>
      <c r="V42" s="208"/>
      <c r="W42"/>
      <c r="X42" s="16"/>
      <c r="Y42" s="16"/>
    </row>
    <row r="43" spans="3:25" ht="12.75">
      <c r="C43" s="207"/>
      <c r="F43" s="209"/>
      <c r="G43" s="206"/>
      <c r="H43" s="206"/>
      <c r="I43"/>
      <c r="J43" t="s">
        <v>270</v>
      </c>
      <c r="K43" s="2" t="s">
        <v>278</v>
      </c>
      <c r="L43" s="209"/>
      <c r="N43" s="206"/>
      <c r="O43" s="206"/>
      <c r="Q43" t="s">
        <v>270</v>
      </c>
      <c r="R43"/>
      <c r="T43" s="207"/>
      <c r="V43" s="208"/>
      <c r="W43"/>
      <c r="X43" s="16"/>
      <c r="Y43" s="16"/>
    </row>
    <row r="44" spans="3:25" ht="12.75">
      <c r="C44" s="207"/>
      <c r="F44" s="209"/>
      <c r="G44" s="206"/>
      <c r="H44" s="206"/>
      <c r="I44"/>
      <c r="J44" t="s">
        <v>272</v>
      </c>
      <c r="K44"/>
      <c r="L44" s="209"/>
      <c r="N44" s="206"/>
      <c r="O44" s="206"/>
      <c r="Q44" t="s">
        <v>271</v>
      </c>
      <c r="R44"/>
      <c r="T44" s="207"/>
      <c r="V44" s="208"/>
      <c r="W44"/>
      <c r="X44" s="16"/>
      <c r="Y44" s="16"/>
    </row>
    <row r="45" spans="3:25" ht="12.75">
      <c r="C45" s="207"/>
      <c r="F45" s="209"/>
      <c r="G45" s="206"/>
      <c r="H45" s="206"/>
      <c r="I45"/>
      <c r="J45"/>
      <c r="K45"/>
      <c r="L45" s="209"/>
      <c r="N45" s="206"/>
      <c r="O45" s="206"/>
      <c r="Q45"/>
      <c r="R45"/>
      <c r="T45" s="207"/>
      <c r="V45" s="208"/>
      <c r="W45"/>
      <c r="X45" s="16"/>
      <c r="Y45" s="16"/>
    </row>
    <row r="46" spans="6:25" ht="12.75">
      <c r="F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6:25" ht="12.75">
      <c r="F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6:25" ht="12.75">
      <c r="F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6:25" ht="12.75">
      <c r="F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6:25" ht="12.75">
      <c r="F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6:25" ht="12.75">
      <c r="F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6:25" ht="12.75">
      <c r="F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6:25" ht="12.75">
      <c r="F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6:25" ht="12.75">
      <c r="F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6:25" ht="12.75">
      <c r="F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6:25" ht="12.75">
      <c r="F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6:25" ht="12.75">
      <c r="F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6:25" ht="12.75">
      <c r="F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6:25" ht="12.75">
      <c r="F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6:25" ht="12.75">
      <c r="F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6:25" ht="12.75">
      <c r="F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6:25" ht="12.75">
      <c r="F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6:25" ht="12.75">
      <c r="F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6:25" ht="12.75">
      <c r="F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6:25" ht="12.75">
      <c r="F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6:25" ht="12.75">
      <c r="F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6:25" ht="12.75">
      <c r="F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6:25" ht="12.75">
      <c r="F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6:25" ht="12.75">
      <c r="F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6:25" ht="12.75">
      <c r="F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6:25" ht="12.75">
      <c r="F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6:25" ht="12.75">
      <c r="F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6:25" ht="12.75">
      <c r="F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6:25" ht="12.75">
      <c r="F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6:25" ht="12.75">
      <c r="F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6:25" ht="12.75">
      <c r="F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6:25" ht="12.75">
      <c r="F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6:25" ht="12.75">
      <c r="F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6:25" ht="12.75">
      <c r="F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6:25" ht="12.75">
      <c r="F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6:25" ht="12.75">
      <c r="F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6:25" ht="12.75">
      <c r="F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6:25" ht="12.75">
      <c r="F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6:25" ht="12.75">
      <c r="F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6:25" ht="12.75">
      <c r="F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6:25" ht="12.75">
      <c r="F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6:25" ht="12.75">
      <c r="F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6:25" ht="12.75">
      <c r="F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6:25" ht="12.75">
      <c r="F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6:25" ht="12.75">
      <c r="F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6:25" ht="12.75">
      <c r="F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6:25" ht="12.75">
      <c r="F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6:25" ht="12.75">
      <c r="F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6:25" ht="12.75">
      <c r="F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6:25" ht="12.75">
      <c r="F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6:25" ht="12.75">
      <c r="F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6:25" ht="12.75">
      <c r="F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6:25" ht="12.75">
      <c r="F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6:25" ht="12.75">
      <c r="F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6:25" ht="12.75">
      <c r="F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6:25" ht="12.75">
      <c r="F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6:25" ht="12.75">
      <c r="F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6:25" ht="12.75">
      <c r="F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6:25" ht="12.75">
      <c r="F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6:25" ht="12.75">
      <c r="F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6:25" ht="12.75">
      <c r="F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6:25" ht="12.75">
      <c r="F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6:25" ht="12.75">
      <c r="F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6:25" ht="12.75">
      <c r="F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6:25" ht="12.75">
      <c r="F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6:25" ht="12.75">
      <c r="F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6:25" ht="12.75">
      <c r="F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6:25" ht="12.75">
      <c r="F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6:25" ht="12.75">
      <c r="F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6:25" ht="12.75">
      <c r="F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6:25" ht="12.75">
      <c r="F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6:25" ht="12.75">
      <c r="F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6:25" ht="12.75">
      <c r="F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6:25" ht="12.75">
      <c r="F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6:25" ht="12.75">
      <c r="F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6:25" ht="12.75">
      <c r="F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6:25" ht="12.75">
      <c r="F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6:25" ht="12.75">
      <c r="F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6:25" ht="12.75">
      <c r="F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6:25" ht="12.75">
      <c r="F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6:25" ht="12.75">
      <c r="F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6:25" ht="12.75">
      <c r="F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6:25" ht="12.75">
      <c r="F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6:25" ht="12.75">
      <c r="F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6:25" ht="12.75">
      <c r="F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6:25" ht="12.75">
      <c r="F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6:25" ht="12.75">
      <c r="F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6:25" ht="12.75">
      <c r="F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6:25" ht="12.75">
      <c r="F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6:25" ht="12.75">
      <c r="F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6:25" ht="12.75">
      <c r="F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6:25" ht="12.75">
      <c r="F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6:25" ht="12.75">
      <c r="F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6:25" ht="12.75">
      <c r="F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6:25" ht="12.75">
      <c r="F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6:25" ht="12.75">
      <c r="F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6:25" ht="12.75">
      <c r="F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6:25" ht="12.75">
      <c r="F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6:25" ht="12.75">
      <c r="F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6:25" ht="12.75">
      <c r="F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6:25" ht="12.75">
      <c r="F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6:25" ht="12.75">
      <c r="F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6:25" ht="12.75">
      <c r="F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6:25" ht="12.75">
      <c r="F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6:25" ht="12.75">
      <c r="F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6:25" ht="12.75">
      <c r="F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6:25" ht="12.75">
      <c r="F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6:25" ht="12.75">
      <c r="F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6:25" ht="12.75">
      <c r="F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6:25" ht="12.75">
      <c r="F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6:25" ht="12.75">
      <c r="F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6:25" ht="12.75">
      <c r="F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6:25" ht="12.75">
      <c r="F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6:25" ht="12.75">
      <c r="F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6:25" ht="12.75">
      <c r="F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6:25" ht="12.75">
      <c r="F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6:25" ht="12.75">
      <c r="F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6:25" ht="12.75">
      <c r="F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6:25" ht="12.75">
      <c r="F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6:25" ht="12.75">
      <c r="F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6:25" ht="12.75">
      <c r="F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6:25" ht="12.75">
      <c r="F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6:25" ht="12.75">
      <c r="F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6:25" ht="12.75">
      <c r="F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6:25" ht="12.75">
      <c r="F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6:25" ht="12.75">
      <c r="F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6:25" ht="12.75">
      <c r="F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6:25" ht="12.75">
      <c r="F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6:25" ht="12.75">
      <c r="F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6:25" ht="12.75">
      <c r="F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6:25" ht="12.75">
      <c r="F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6:25" ht="12.75">
      <c r="F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6:25" ht="12.75">
      <c r="F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6:25" ht="12.75">
      <c r="F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6:25" ht="12.75">
      <c r="F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6:25" ht="12.75">
      <c r="F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6:25" ht="12.75">
      <c r="F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6:25" ht="12.75">
      <c r="F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6:25" ht="12.75">
      <c r="F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6:25" ht="12.75">
      <c r="F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6:25" ht="12.75">
      <c r="F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6:25" ht="12.75">
      <c r="F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6:25" ht="12.75">
      <c r="F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6:25" ht="12.75">
      <c r="F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6:25" ht="12.75">
      <c r="F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6:25" ht="12.75">
      <c r="F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6:25" ht="12.75">
      <c r="F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6:25" ht="12.75">
      <c r="F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6:25" ht="12.75">
      <c r="F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6:25" ht="12.75">
      <c r="F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6:25" ht="12.75">
      <c r="F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6:25" ht="12.75">
      <c r="F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6:25" ht="12.75">
      <c r="F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6:25" ht="12.75">
      <c r="F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6:25" ht="12.75">
      <c r="F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6:25" ht="12.75">
      <c r="F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6:25" ht="12.75">
      <c r="F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6:25" ht="12.75">
      <c r="F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6:25" ht="12.75">
      <c r="F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6:25" ht="12.75">
      <c r="F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6:25" ht="12.75">
      <c r="F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6:25" ht="12.75">
      <c r="F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6:25" ht="12.75">
      <c r="F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6:25" ht="12.75">
      <c r="F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6:25" ht="12.75">
      <c r="F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6:25" ht="12.75">
      <c r="F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6:25" ht="12.75">
      <c r="F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6:25" ht="12.75">
      <c r="F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6:25" ht="12.75">
      <c r="F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6:25" ht="12.75">
      <c r="F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6:25" ht="12.75">
      <c r="F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6:25" ht="12.75">
      <c r="F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6:25" ht="12.75">
      <c r="F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6:25" ht="12.75">
      <c r="F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6:25" ht="12.75">
      <c r="F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6:25" ht="12.75">
      <c r="F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6:25" ht="12.75">
      <c r="F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6:25" ht="12.75">
      <c r="F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6:25" ht="12.75">
      <c r="F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6:25" ht="12.75">
      <c r="F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6:25" ht="12.75">
      <c r="F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6:25" ht="12.75">
      <c r="F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6:25" ht="12.75">
      <c r="F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6:25" ht="12.75">
      <c r="F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6:25" ht="12.75">
      <c r="F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6:25" ht="12.75">
      <c r="F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6:25" ht="12.75">
      <c r="F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6:25" ht="12.75">
      <c r="F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6:25" ht="12.75">
      <c r="F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6:25" ht="12.75">
      <c r="F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6:25" ht="12.75">
      <c r="F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6:25" ht="12.75">
      <c r="F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6:25" ht="12.75">
      <c r="F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6:25" ht="12.75">
      <c r="F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6:25" ht="12.75">
      <c r="F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6:25" ht="12.75">
      <c r="F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6:25" ht="12.75">
      <c r="F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6:25" ht="12.75">
      <c r="F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6:25" ht="12.75">
      <c r="F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6:25" ht="12.75">
      <c r="F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6:25" ht="12.75">
      <c r="F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6:25" ht="12.75">
      <c r="F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6:25" ht="12.75">
      <c r="F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6:25" ht="12.75">
      <c r="F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6:25" ht="12.75">
      <c r="F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6:25" ht="12.75">
      <c r="F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6:25" ht="12.75">
      <c r="F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6:25" ht="12.75">
      <c r="F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6:25" ht="12.75">
      <c r="F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6:25" ht="12.75">
      <c r="F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6:25" ht="12.75">
      <c r="F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6:25" ht="12.75">
      <c r="F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6:25" ht="12.75">
      <c r="F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6:25" ht="12.75">
      <c r="F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6:25" ht="12.75">
      <c r="F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6:25" ht="12.75">
      <c r="F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6:25" ht="12.75">
      <c r="F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6:25" ht="12.75">
      <c r="F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6:25" ht="12.75">
      <c r="F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6:25" ht="12.75">
      <c r="F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6:25" ht="12.75">
      <c r="F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6:25" ht="12.75">
      <c r="F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6:25" ht="12.75">
      <c r="F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6:25" ht="12.75">
      <c r="F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6:25" ht="12.75">
      <c r="F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6:25" ht="12.75">
      <c r="F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6:25" ht="12.75">
      <c r="F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6:25" ht="12.75">
      <c r="F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6:25" ht="12.75">
      <c r="F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6:25" ht="12.75">
      <c r="F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6:25" ht="12.75">
      <c r="F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6:25" ht="12.75">
      <c r="F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6:25" ht="12.75">
      <c r="F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6:25" ht="12.75">
      <c r="F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6:25" ht="12.75">
      <c r="F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6:25" ht="12.75">
      <c r="F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6:25" ht="12.75">
      <c r="F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6:25" ht="12.75">
      <c r="F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6:25" ht="12.75">
      <c r="F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6:25" ht="12.75">
      <c r="F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6:25" ht="12.75">
      <c r="F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6:25" ht="12.75">
      <c r="F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6:25" ht="12.75">
      <c r="F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6:25" ht="12.75">
      <c r="F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6:25" ht="12.75">
      <c r="F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6:25" ht="12.75">
      <c r="F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6:25" ht="12.75">
      <c r="F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6:25" ht="12.75">
      <c r="F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6:25" ht="12.75">
      <c r="F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6:25" ht="12.75">
      <c r="F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6:25" ht="12.75">
      <c r="F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6:25" ht="12.75">
      <c r="F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6:25" ht="12.75">
      <c r="F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6:25" ht="12.75">
      <c r="F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6:25" ht="12.75">
      <c r="F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6:25" ht="12.75">
      <c r="F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6:25" ht="12.75">
      <c r="F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6:25" ht="12.75">
      <c r="F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6:25" ht="12.75">
      <c r="F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6:25" ht="12.75">
      <c r="F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6:25" ht="12.75">
      <c r="F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6:25" ht="12.75">
      <c r="F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6:25" ht="12.75">
      <c r="F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6:25" ht="12.75">
      <c r="F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6:25" ht="12.75">
      <c r="F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6:25" ht="12.75">
      <c r="F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6:25" ht="12.75">
      <c r="F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6:25" ht="12.75">
      <c r="F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6:25" ht="12.75">
      <c r="F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6:25" ht="12.75">
      <c r="F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6:25" ht="12.75">
      <c r="F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6:25" ht="12.75">
      <c r="F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6:25" ht="12.75">
      <c r="F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6:25" ht="12.75">
      <c r="F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6:25" ht="12.75">
      <c r="F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6:25" ht="12.75">
      <c r="F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6:25" ht="12.75">
      <c r="F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6:25" ht="12.75">
      <c r="F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6:25" ht="12.75">
      <c r="F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6:25" ht="12.75">
      <c r="F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6:25" ht="12.75">
      <c r="F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6:25" ht="12.75">
      <c r="F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6:25" ht="12.75">
      <c r="F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6:25" ht="12.75">
      <c r="F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6:25" ht="12.75">
      <c r="F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6:25" ht="12.75">
      <c r="F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6:25" ht="12.75">
      <c r="F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6:25" ht="12.75">
      <c r="F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6:25" ht="12.75">
      <c r="F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6:25" ht="12.75">
      <c r="F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6:25" ht="12.75">
      <c r="F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6:25" ht="12.75">
      <c r="F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6:25" ht="12.75">
      <c r="F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6:25" ht="12.75">
      <c r="F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6:25" ht="12.75">
      <c r="F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6:25" ht="12.75">
      <c r="F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6:25" ht="12.75">
      <c r="F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6:25" ht="12.75">
      <c r="F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6:25" ht="12.75">
      <c r="F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6:25" ht="12.75">
      <c r="F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6:25" ht="12.75">
      <c r="F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6:25" ht="12.75">
      <c r="F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6:25" ht="12.75">
      <c r="F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6:25" ht="12.75">
      <c r="F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6:25" ht="12.75">
      <c r="F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6:25" ht="12.75">
      <c r="F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6:25" ht="12.75">
      <c r="F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6:25" ht="12.75">
      <c r="F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6:25" ht="12.75">
      <c r="F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6:25" ht="12.75">
      <c r="F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6:25" ht="12.75">
      <c r="F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6:25" ht="12.75">
      <c r="F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6:25" ht="12.75">
      <c r="F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6:25" ht="12.75">
      <c r="F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6:25" ht="12.75">
      <c r="F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6:25" ht="12.75">
      <c r="F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6:25" ht="12.75">
      <c r="F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6:25" ht="12.75">
      <c r="F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6:25" ht="12.75">
      <c r="F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6:25" ht="12.75">
      <c r="F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6:25" ht="12.75">
      <c r="F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6:25" ht="12.75">
      <c r="F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6:25" ht="12.75">
      <c r="F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6:25" ht="12.75">
      <c r="F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6:25" ht="12.75">
      <c r="F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6:25" ht="12.75">
      <c r="F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6:25" ht="12.75">
      <c r="F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6:25" ht="12.75">
      <c r="F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6:25" ht="12.75">
      <c r="F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6:25" ht="12.75">
      <c r="F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6:25" ht="12.75">
      <c r="F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6:25" ht="12.75">
      <c r="F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6:25" ht="12.75">
      <c r="F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6:25" ht="12.75">
      <c r="F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6:25" ht="12.75">
      <c r="F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6:25" ht="12.75">
      <c r="F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6:25" ht="12.75">
      <c r="F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6:25" ht="12.75">
      <c r="F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6:25" ht="12.75">
      <c r="F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6:25" ht="12.75">
      <c r="F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6:25" ht="12.75">
      <c r="F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6:25" ht="12.75">
      <c r="F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6:25" ht="12.75">
      <c r="F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6:25" ht="12.75">
      <c r="F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6:25" ht="12.75">
      <c r="F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6:25" ht="12.75">
      <c r="F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6:25" ht="12.75">
      <c r="F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6:25" ht="12.75">
      <c r="F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6:25" ht="12.75">
      <c r="F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6:25" ht="12.75">
      <c r="F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6:25" ht="12.75">
      <c r="F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6:25" ht="12.75">
      <c r="F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6:25" ht="12.75">
      <c r="F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6:25" ht="12.75">
      <c r="F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6:25" ht="12.75">
      <c r="F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6:25" ht="12.75">
      <c r="F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6:25" ht="12.75">
      <c r="F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6:25" ht="12.75">
      <c r="F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6:25" ht="12.75">
      <c r="F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6:25" ht="12.75">
      <c r="F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6:25" ht="12.75">
      <c r="F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6:25" ht="12.75">
      <c r="F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6:25" ht="12.75">
      <c r="F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6:25" ht="12.75">
      <c r="F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6:25" ht="12.75">
      <c r="F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6:25" ht="12.75">
      <c r="F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6:25" ht="12.75">
      <c r="F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6:25" ht="12.75">
      <c r="F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6:25" ht="12.75">
      <c r="F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6:25" ht="12.75">
      <c r="F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6:25" ht="12.75">
      <c r="F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6:25" ht="12.75">
      <c r="F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6:25" ht="12.75">
      <c r="F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6:25" ht="12.75">
      <c r="F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6:25" ht="12.75">
      <c r="F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6:25" ht="12.75">
      <c r="F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6:25" ht="12.75">
      <c r="F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6:25" ht="12.75">
      <c r="F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6:25" ht="12.75">
      <c r="F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6:25" ht="12.75">
      <c r="F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6:25" ht="12.75">
      <c r="F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6:25" ht="12.75">
      <c r="F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6:25" ht="12.75">
      <c r="F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6:25" ht="12.75">
      <c r="F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6:25" ht="12.75">
      <c r="F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6:25" ht="12.75">
      <c r="F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6:25" ht="12.75">
      <c r="F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6:25" ht="12.75">
      <c r="F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6:25" ht="12.75">
      <c r="F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6:25" ht="12.75">
      <c r="F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6:25" ht="12.75">
      <c r="F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6:25" ht="12.75">
      <c r="F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6:25" ht="12.75">
      <c r="F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6:25" ht="12.75">
      <c r="F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6:25" ht="12.75">
      <c r="F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6:25" ht="12.75">
      <c r="F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6:25" ht="12.75">
      <c r="F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6:25" ht="12.75">
      <c r="F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6:25" ht="12.75">
      <c r="F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6:25" ht="12.75">
      <c r="F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6:25" ht="12.75">
      <c r="F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6:25" ht="12.75">
      <c r="F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6:25" ht="12.75">
      <c r="F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6:25" ht="12.75">
      <c r="F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6:25" ht="12.75">
      <c r="F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6:25" ht="12.75">
      <c r="F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6:25" ht="12.75">
      <c r="F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6:25" ht="12.75">
      <c r="F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6:25" ht="12.75">
      <c r="F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6:25" ht="12.75">
      <c r="F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6:25" ht="12.75">
      <c r="F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6:25" ht="12.75">
      <c r="F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6:25" ht="12.75">
      <c r="F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6:25" ht="12.75">
      <c r="F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6:25" ht="12.75">
      <c r="F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6:25" ht="12.75">
      <c r="F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6:25" ht="12.75">
      <c r="F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6:25" ht="12.75">
      <c r="F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6:25" ht="12.75">
      <c r="F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6:25" ht="12.75">
      <c r="F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6:25" ht="12.75">
      <c r="F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6:25" ht="12.75">
      <c r="F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6:25" ht="12.75">
      <c r="F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6:25" ht="12.75">
      <c r="F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6:25" ht="12.75">
      <c r="F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6:25" ht="12.75">
      <c r="F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6:25" ht="12.75">
      <c r="F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6:25" ht="12.75">
      <c r="F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6:25" ht="12.75">
      <c r="F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6:25" ht="12.75">
      <c r="F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6:25" ht="12.75">
      <c r="F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6:25" ht="12.75">
      <c r="F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6:25" ht="12.75">
      <c r="F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6:25" ht="12.75">
      <c r="F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6:25" ht="12.75">
      <c r="F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6:25" ht="12.75">
      <c r="F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6:25" ht="12.75">
      <c r="F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6:25" ht="12.75">
      <c r="F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6:25" ht="12.75">
      <c r="F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6:25" ht="12.75">
      <c r="F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6:25" ht="12.75">
      <c r="F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6:25" ht="12.75">
      <c r="F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6:25" ht="12.75">
      <c r="F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6:25" ht="12.75">
      <c r="F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6:25" ht="12.75">
      <c r="F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6:25" ht="12.75">
      <c r="F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6:25" ht="12.75">
      <c r="F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6:25" ht="12.75">
      <c r="F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6:25" ht="12.75">
      <c r="F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6:25" ht="12.75">
      <c r="F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6:25" ht="12.75">
      <c r="F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6:25" ht="12.75">
      <c r="F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6:25" ht="12.75">
      <c r="F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6:25" ht="12.75">
      <c r="F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6:25" ht="12.75">
      <c r="F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6:25" ht="12.75">
      <c r="F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6:25" ht="12.75">
      <c r="F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6:25" ht="12.75">
      <c r="F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6:25" ht="12.75">
      <c r="F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6:25" ht="12.75">
      <c r="F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6:25" ht="12.75">
      <c r="F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6:25" ht="12.75">
      <c r="F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6:25" ht="12.75">
      <c r="F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6:25" ht="12.75">
      <c r="F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6:25" ht="12.75">
      <c r="F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6:25" ht="12.75">
      <c r="F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8:25" ht="12.75"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8:25" ht="12.75"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8:25" ht="12.75"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8:25" ht="12.75"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8:25" ht="12.75"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8:25" ht="12.75"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8:25" ht="12.75"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8:25" ht="12.75"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8:25" ht="12.75"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8:25" ht="12.75"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8:25" ht="12.75"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8:25" ht="12.75"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8:25" ht="12.75"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8:25" ht="12.75"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8:25" ht="12.75"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8:25" ht="12.75"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8:25" ht="12.75"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8:25" ht="12.75"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8:25" ht="12.75"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8:25" ht="12.75"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8:25" ht="12.75"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8:25" ht="12.75"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8:25" ht="12.75"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8:25" ht="12.75"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8:25" ht="12.75"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8:25" ht="12.75"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8:25" ht="12.75"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8:25" ht="12.75"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8:25" ht="12.75"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8:25" ht="12.75"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8:25" ht="12.75"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8:25" ht="12.75"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8:25" ht="12.75"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8:25" ht="12.75"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8:25" ht="12.75"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8:25" ht="12.75"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8:25" ht="12.75"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8:25" ht="12.75"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8:25" ht="12.75"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8:25" ht="12.75"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8:25" ht="12.75"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8:25" ht="12.75"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8:25" ht="12.75"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8:25" ht="12.75"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8:25" ht="12.75"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8:25" ht="12.75"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8:25" ht="12.75"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8:25" ht="12.75"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8:25" ht="12.75"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8:25" ht="12.75"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8:25" ht="12.75"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8:25" ht="12.75"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8:25" ht="12.75"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8:25" ht="12.75"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8:25" ht="12.75"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8:25" ht="12.75"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8:25" ht="12.75"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8:25" ht="12.75"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8:25" ht="12.75"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8:25" ht="12.75"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8:25" ht="12.75"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8:25" ht="12.75"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8:25" ht="12.75"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8:25" ht="12.75"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8:25" ht="12.75"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8:25" ht="12.75"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8:25" ht="12.75"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8:25" ht="12.75"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8:25" ht="12.75"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8:25" ht="12.75"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8:25" ht="12.75"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8:25" ht="12.75"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8:25" ht="12.75"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8:25" ht="12.75"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8:25" ht="12.75"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8:25" ht="12.75"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8:25" ht="12.75"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8:25" ht="12.75"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8:25" ht="12.75"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8:25" ht="12.75"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8:25" ht="12.75"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8:25" ht="12.75"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8:25" ht="12.75"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8:25" ht="12.75"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8:25" ht="12.75"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8:25" ht="12.75"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8:25" ht="12.75"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8:25" ht="12.75"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8:25" ht="12.75"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8:25" ht="12.75"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8:25" ht="12.75"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8:25" ht="12.75"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8:25" ht="12.75"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8:25" ht="12.75"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8:25" ht="12.75"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8:25" ht="12.75"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8:25" ht="12.75"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8:25" ht="12.75"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8:25" ht="12.75"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8:25" ht="12.75"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8:25" ht="12.75"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8:25" ht="12.75"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8:25" ht="12.75"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8:25" ht="12.75"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8:25" ht="12.75"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8:25" ht="12.75"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8:25" ht="12.75"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8:25" ht="12.75"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8:25" ht="12.75"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8:25" ht="12.75"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</sheetData>
  <printOptions/>
  <pageMargins left="0.75" right="0.75" top="1" bottom="1" header="0.5" footer="0.5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H47"/>
  <sheetViews>
    <sheetView workbookViewId="0" topLeftCell="A1">
      <selection activeCell="D3" sqref="D3"/>
    </sheetView>
  </sheetViews>
  <sheetFormatPr defaultColWidth="9.140625" defaultRowHeight="12.75"/>
  <cols>
    <col min="1" max="1" width="36.281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25.8515625" style="0" customWidth="1"/>
  </cols>
  <sheetData>
    <row r="11" spans="2:7" ht="12.75">
      <c r="B11" s="47" t="s">
        <v>163</v>
      </c>
      <c r="C11" s="115" t="s">
        <v>164</v>
      </c>
      <c r="D11" s="45" t="s">
        <v>165</v>
      </c>
      <c r="E11" s="45" t="s">
        <v>168</v>
      </c>
      <c r="F11" s="45" t="s">
        <v>166</v>
      </c>
      <c r="G11" s="45" t="s">
        <v>167</v>
      </c>
    </row>
    <row r="12" spans="2:7" ht="12.75">
      <c r="B12" s="45" t="s">
        <v>161</v>
      </c>
      <c r="C12" s="45"/>
      <c r="D12" s="45"/>
      <c r="E12" s="45"/>
      <c r="F12" s="45"/>
      <c r="G12" s="45"/>
    </row>
    <row r="13" spans="2:7" ht="12.75">
      <c r="B13" s="45"/>
      <c r="C13" s="45" t="s">
        <v>173</v>
      </c>
      <c r="D13" s="45">
        <v>9300</v>
      </c>
      <c r="E13" s="45"/>
      <c r="F13" s="45">
        <v>9170</v>
      </c>
      <c r="G13" s="45"/>
    </row>
    <row r="14" spans="2:7" ht="12.75">
      <c r="B14" s="45"/>
      <c r="C14" s="45"/>
      <c r="D14" s="45"/>
      <c r="E14" s="45"/>
      <c r="F14" s="45">
        <v>103</v>
      </c>
      <c r="G14" s="45"/>
    </row>
    <row r="15" spans="2:7" ht="12.75">
      <c r="B15" s="45"/>
      <c r="C15" s="45" t="s">
        <v>171</v>
      </c>
      <c r="D15" s="45">
        <v>14600</v>
      </c>
      <c r="E15" s="45" t="s">
        <v>106</v>
      </c>
      <c r="F15" s="94">
        <f>2340+6000+114+7370</f>
        <v>15824</v>
      </c>
      <c r="G15" s="45" t="s">
        <v>126</v>
      </c>
    </row>
    <row r="16" spans="2:7" ht="12.75">
      <c r="B16" s="45" t="s">
        <v>178</v>
      </c>
      <c r="C16" s="45" t="s">
        <v>162</v>
      </c>
      <c r="D16" s="45">
        <v>10000</v>
      </c>
      <c r="E16" s="45" t="s">
        <v>106</v>
      </c>
      <c r="F16" s="94">
        <v>10000</v>
      </c>
      <c r="G16" s="45" t="s">
        <v>126</v>
      </c>
    </row>
    <row r="17" spans="2:7" ht="12.75">
      <c r="B17" s="45"/>
      <c r="C17" s="45" t="s">
        <v>175</v>
      </c>
      <c r="D17" s="45">
        <v>10740</v>
      </c>
      <c r="E17" s="45" t="s">
        <v>106</v>
      </c>
      <c r="F17" s="94"/>
      <c r="G17" s="45"/>
    </row>
    <row r="18" spans="2:8" ht="12.75">
      <c r="B18" s="45" t="s">
        <v>176</v>
      </c>
      <c r="C18" s="45" t="s">
        <v>177</v>
      </c>
      <c r="D18" s="45">
        <v>11170</v>
      </c>
      <c r="E18" s="45" t="s">
        <v>106</v>
      </c>
      <c r="F18" s="94"/>
      <c r="G18" s="45"/>
      <c r="H18" t="s">
        <v>197</v>
      </c>
    </row>
    <row r="19" spans="2:8" ht="12.75">
      <c r="B19" s="45" t="s">
        <v>196</v>
      </c>
      <c r="C19" s="45" t="s">
        <v>195</v>
      </c>
      <c r="D19" s="45">
        <v>12730</v>
      </c>
      <c r="E19" s="45" t="s">
        <v>106</v>
      </c>
      <c r="F19" s="94"/>
      <c r="G19" s="45"/>
      <c r="H19" t="s">
        <v>198</v>
      </c>
    </row>
    <row r="20" spans="2:7" ht="12.75">
      <c r="B20" s="45" t="s">
        <v>199</v>
      </c>
      <c r="C20" s="45" t="s">
        <v>202</v>
      </c>
      <c r="D20" s="45">
        <v>15100</v>
      </c>
      <c r="E20" s="45" t="s">
        <v>106</v>
      </c>
      <c r="F20" s="94"/>
      <c r="G20" s="45"/>
    </row>
    <row r="21" spans="2:7" ht="12.75">
      <c r="B21" s="45" t="s">
        <v>200</v>
      </c>
      <c r="C21" s="45" t="s">
        <v>201</v>
      </c>
      <c r="D21" s="45">
        <v>13230</v>
      </c>
      <c r="E21" s="45" t="s">
        <v>106</v>
      </c>
      <c r="F21" s="94"/>
      <c r="G21" s="45"/>
    </row>
    <row r="22" spans="2:7" ht="12.75">
      <c r="B22" s="45" t="s">
        <v>169</v>
      </c>
      <c r="C22" s="45"/>
      <c r="D22" s="45"/>
      <c r="E22" s="45"/>
      <c r="F22" s="94"/>
      <c r="G22" s="45"/>
    </row>
    <row r="23" spans="2:7" ht="12.75">
      <c r="B23" s="45"/>
      <c r="C23" s="45" t="s">
        <v>171</v>
      </c>
      <c r="D23" s="45">
        <v>948</v>
      </c>
      <c r="E23" s="45" t="s">
        <v>106</v>
      </c>
      <c r="F23" s="94">
        <v>941</v>
      </c>
      <c r="G23" s="45" t="s">
        <v>126</v>
      </c>
    </row>
    <row r="24" spans="2:7" ht="12.75">
      <c r="B24" s="45"/>
      <c r="C24" s="45"/>
      <c r="D24" s="45"/>
      <c r="E24" s="45"/>
      <c r="F24" s="45"/>
      <c r="G24" s="45"/>
    </row>
    <row r="25" spans="2:7" ht="12.75">
      <c r="B25" s="45"/>
      <c r="C25" s="45"/>
      <c r="D25" s="45"/>
      <c r="E25" s="45"/>
      <c r="F25" s="45"/>
      <c r="G25" s="45"/>
    </row>
    <row r="26" spans="2:7" ht="12.75">
      <c r="B26" s="45"/>
      <c r="C26" s="45"/>
      <c r="D26" s="45"/>
      <c r="E26" s="45"/>
      <c r="F26" s="45"/>
      <c r="G26" s="45"/>
    </row>
    <row r="27" spans="2:7" ht="12.75">
      <c r="B27" s="45"/>
      <c r="C27" s="45"/>
      <c r="D27" s="45"/>
      <c r="E27" s="45"/>
      <c r="F27" s="45"/>
      <c r="G27" s="45"/>
    </row>
    <row r="28" spans="2:7" ht="12.75">
      <c r="B28" s="45"/>
      <c r="C28" s="45"/>
      <c r="D28" s="45"/>
      <c r="E28" s="45"/>
      <c r="F28" s="45"/>
      <c r="G28" s="45"/>
    </row>
    <row r="29" spans="2:7" ht="12.75">
      <c r="B29" s="45" t="s">
        <v>170</v>
      </c>
      <c r="C29" s="45"/>
      <c r="D29" s="45"/>
      <c r="E29" s="45"/>
      <c r="F29" s="45"/>
      <c r="G29" s="45"/>
    </row>
    <row r="30" spans="2:7" ht="12.75">
      <c r="B30" s="45"/>
      <c r="C30" s="45" t="s">
        <v>173</v>
      </c>
      <c r="D30" s="45">
        <v>300</v>
      </c>
      <c r="E30" s="45"/>
      <c r="F30" s="45">
        <v>305</v>
      </c>
      <c r="G30" s="45"/>
    </row>
    <row r="31" spans="2:7" ht="12.75">
      <c r="B31" s="45"/>
      <c r="C31" s="45"/>
      <c r="D31" s="45"/>
      <c r="E31" s="45"/>
      <c r="F31" s="45">
        <v>93</v>
      </c>
      <c r="G31" s="45"/>
    </row>
    <row r="32" spans="2:7" ht="12.75">
      <c r="B32" s="45"/>
      <c r="C32" s="45"/>
      <c r="D32" s="45"/>
      <c r="E32" s="45"/>
      <c r="F32" s="45"/>
      <c r="G32" s="45"/>
    </row>
    <row r="33" spans="2:7" ht="12.75">
      <c r="B33" s="45"/>
      <c r="C33" s="45"/>
      <c r="D33" s="45"/>
      <c r="E33" s="45"/>
      <c r="F33" s="45"/>
      <c r="G33" s="45"/>
    </row>
    <row r="34" spans="2:7" ht="12.75">
      <c r="B34" s="45"/>
      <c r="C34" s="45" t="s">
        <v>172</v>
      </c>
      <c r="D34" s="45">
        <v>606</v>
      </c>
      <c r="E34" s="45" t="s">
        <v>106</v>
      </c>
      <c r="F34" s="182"/>
      <c r="G34" s="45"/>
    </row>
    <row r="35" spans="2:7" ht="12.75">
      <c r="B35" s="45" t="s">
        <v>178</v>
      </c>
      <c r="C35" s="45" t="s">
        <v>162</v>
      </c>
      <c r="D35" s="45">
        <v>10550</v>
      </c>
      <c r="E35" s="45" t="s">
        <v>106</v>
      </c>
      <c r="F35" s="182"/>
      <c r="G35" s="45"/>
    </row>
    <row r="36" spans="2:7" ht="12.75">
      <c r="B36" s="45"/>
      <c r="C36" s="45"/>
      <c r="D36" s="45"/>
      <c r="E36" s="45"/>
      <c r="F36" s="45"/>
      <c r="G36" s="45"/>
    </row>
    <row r="37" spans="2:7" ht="12.75">
      <c r="B37" s="45"/>
      <c r="C37" s="45"/>
      <c r="D37" s="45"/>
      <c r="E37" s="45"/>
      <c r="F37" s="45"/>
      <c r="G37" s="45"/>
    </row>
    <row r="38" spans="2:7" ht="12.75">
      <c r="B38" s="45"/>
      <c r="C38" s="45"/>
      <c r="D38" s="45"/>
      <c r="E38" s="45"/>
      <c r="F38" s="45"/>
      <c r="G38" s="45"/>
    </row>
    <row r="39" spans="2:7" ht="12.75">
      <c r="B39" s="45"/>
      <c r="C39" s="45"/>
      <c r="D39" s="45"/>
      <c r="E39" s="45"/>
      <c r="F39" s="45"/>
      <c r="G39" s="45"/>
    </row>
    <row r="40" spans="2:7" ht="12.75">
      <c r="B40" s="45"/>
      <c r="C40" s="45"/>
      <c r="D40" s="45"/>
      <c r="E40" s="45"/>
      <c r="F40" s="45"/>
      <c r="G40" s="45"/>
    </row>
    <row r="41" spans="2:7" ht="12.75">
      <c r="B41" s="45"/>
      <c r="C41" s="45"/>
      <c r="D41" s="45"/>
      <c r="E41" s="45"/>
      <c r="F41" s="45"/>
      <c r="G41" s="45"/>
    </row>
    <row r="42" spans="2:7" ht="12.75">
      <c r="B42" s="45"/>
      <c r="C42" s="45"/>
      <c r="D42" s="45"/>
      <c r="E42" s="45"/>
      <c r="F42" s="45"/>
      <c r="G42" s="45"/>
    </row>
    <row r="47" spans="4:5" ht="12.75">
      <c r="D47">
        <f>SUM(D13:D35)</f>
        <v>109274</v>
      </c>
      <c r="E47">
        <f>SUM(D13:D21)</f>
        <v>96870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cp:lastPrinted>2006-03-06T15:08:43Z</cp:lastPrinted>
  <dcterms:created xsi:type="dcterms:W3CDTF">2005-04-30T08:59:53Z</dcterms:created>
  <dcterms:modified xsi:type="dcterms:W3CDTF">2006-03-11T15:16:33Z</dcterms:modified>
  <cp:category/>
  <cp:version/>
  <cp:contentType/>
  <cp:contentStatus/>
</cp:coreProperties>
</file>