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160" windowWidth="14940" windowHeight="9000" activeTab="0"/>
  </bookViews>
  <sheets>
    <sheet name="Left " sheetId="1" r:id="rId1"/>
    <sheet name="Right " sheetId="2" r:id="rId2"/>
    <sheet name="BL 6 left " sheetId="3" r:id="rId3"/>
    <sheet name="BL 6 Right " sheetId="4" r:id="rId4"/>
    <sheet name="BLM_patch_cord" sheetId="5" r:id="rId5"/>
    <sheet name="Dump line" sheetId="6" r:id="rId6"/>
  </sheets>
  <externalReferences>
    <externalReference r:id="rId9"/>
  </externalReferences>
  <definedNames>
    <definedName name="cables" localSheetId="4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<sst xmlns="http://schemas.openxmlformats.org/spreadsheetml/2006/main" count="7012" uniqueCount="3257">
  <si>
    <t>SR6=BY02_2_14_10_2</t>
  </si>
  <si>
    <t>SR6=BY02_2_15_11_1</t>
  </si>
  <si>
    <t>SR6=BY02_2_15_11_2</t>
  </si>
  <si>
    <t>SR6=BY02_2_15_11_3</t>
  </si>
  <si>
    <t>SR6=BY02_2_15_11_4</t>
  </si>
  <si>
    <t>SR6=BY02_2_16_12_1</t>
  </si>
  <si>
    <t>SR6=BY02_2_16_12_2</t>
  </si>
  <si>
    <t>SR6=BY05_C_11_3</t>
  </si>
  <si>
    <t>SR6=BY05_C_11_4</t>
  </si>
  <si>
    <t>SR6=BY05_C_11_5</t>
  </si>
  <si>
    <t>SR6=BY05_C_11_6</t>
  </si>
  <si>
    <t>SR6=BY05_C_11_7</t>
  </si>
  <si>
    <t>SR6=BY05_C_11_8</t>
  </si>
  <si>
    <t>SR6=BY05_C_11_9</t>
  </si>
  <si>
    <t>SR6=BY05_C_11_10</t>
  </si>
  <si>
    <t>SR6=BY05_C_11_11</t>
  </si>
  <si>
    <t>SR6=BY05_C_11_12</t>
  </si>
  <si>
    <t>SR6=BY05_C_10_1</t>
  </si>
  <si>
    <t>SR6=BY05_C_10_2</t>
  </si>
  <si>
    <t>SR6=BY05_C_10_3</t>
  </si>
  <si>
    <t>SR6=BY05_C_10_4</t>
  </si>
  <si>
    <t>SR6=BY02_3_4_1_1</t>
  </si>
  <si>
    <t>SR6=BY02_3_4_1_2</t>
  </si>
  <si>
    <t>SR6=BY02_2_16_12_3</t>
  </si>
  <si>
    <t>SR6=BY02_2_16_12_4</t>
  </si>
  <si>
    <t>SR6=BY02_3_4_1_3</t>
  </si>
  <si>
    <t>SR6=BY02_3_4_1_4</t>
  </si>
  <si>
    <t>SR6=BY02_2_17_13_1</t>
  </si>
  <si>
    <t>SR6=BY02_2_17_13_2</t>
  </si>
  <si>
    <t>SR6=BY02_3_5_2_1</t>
  </si>
  <si>
    <t>SR6=BY02_3_5_2_2</t>
  </si>
  <si>
    <t>SR6=BY02_3_5_2_3</t>
  </si>
  <si>
    <t>SR6=BY02_3_5_2_4</t>
  </si>
  <si>
    <t>SR6=BY02_3_6_3_1</t>
  </si>
  <si>
    <t>SR6=BY02_3_6_3_2</t>
  </si>
  <si>
    <t>SR6=BY05_C_10_5</t>
  </si>
  <si>
    <t>SR6=BY05_C_10_6</t>
  </si>
  <si>
    <t>SR6=BY02_3_6_3_3</t>
  </si>
  <si>
    <t>SR6=BY02_3_6_3_4</t>
  </si>
  <si>
    <t>BYPLM.A12R6_7</t>
  </si>
  <si>
    <t>BYPLM.A12R6_8</t>
  </si>
  <si>
    <t>SR6=BY05_F_8_7</t>
  </si>
  <si>
    <t>SR6=BY05_F_8_8</t>
  </si>
  <si>
    <t>SR6=BY02_3_7_4_1</t>
  </si>
  <si>
    <t>SR6=BY02_3_7_4_2</t>
  </si>
  <si>
    <t>BYPLM.A13R6_7</t>
  </si>
  <si>
    <t>BYPLM.A13R6_8</t>
  </si>
  <si>
    <t>SR6=BY05_F_9_7</t>
  </si>
  <si>
    <t>SR6=BY05_F_9_8</t>
  </si>
  <si>
    <t>SR6=BY02_3_7_4_3</t>
  </si>
  <si>
    <t>SR6=BY02_3_7_4_4</t>
  </si>
  <si>
    <t>BYPLM.A14R6_7</t>
  </si>
  <si>
    <t>BYPLM.A14R6_8</t>
  </si>
  <si>
    <t>SR6=BY05_F_10_7</t>
  </si>
  <si>
    <t>SR6=BY05_F_10_8</t>
  </si>
  <si>
    <t>SR6=BY02_3_8_5_1</t>
  </si>
  <si>
    <t>SR6=BY02_3_8_5_2</t>
  </si>
  <si>
    <t>BYPLM.A15R6_7</t>
  </si>
  <si>
    <t>BYPLM.A15R6_8</t>
  </si>
  <si>
    <t>BYPLM.A16R6_7</t>
  </si>
  <si>
    <t>BYPLM.A16R6_8</t>
  </si>
  <si>
    <t>BYPLM.A17R6_7</t>
  </si>
  <si>
    <t>BYPLM.A17R6_8</t>
  </si>
  <si>
    <t>BYPLM.A18R6_7</t>
  </si>
  <si>
    <t>BYPLM.A18R6_8</t>
  </si>
  <si>
    <t>BYPLM.A19R6_7</t>
  </si>
  <si>
    <t>BYPLM.A19R6_8</t>
  </si>
  <si>
    <t>BYPLM.A20R6_7</t>
  </si>
  <si>
    <t>BYPLM.A20R6_8</t>
  </si>
  <si>
    <t>BYPLM.A21R6_7</t>
  </si>
  <si>
    <t>BYPLM.A21R6_8</t>
  </si>
  <si>
    <t>SR6=BY05_F_11_7</t>
  </si>
  <si>
    <t>SR6=BY05_F_11_8</t>
  </si>
  <si>
    <t>SR6=BY05_F_12_7</t>
  </si>
  <si>
    <t>SR6=BY05_F_12_8</t>
  </si>
  <si>
    <t>SR6=BY05_G_7_7</t>
  </si>
  <si>
    <t>SR6=BY05_G_7_8</t>
  </si>
  <si>
    <t>SR6=BY05_G_8_7</t>
  </si>
  <si>
    <t>SR6=BY05_G_8_8</t>
  </si>
  <si>
    <t>SR6=BY05_G_9_7</t>
  </si>
  <si>
    <t>SR6=BY05_G_9_8</t>
  </si>
  <si>
    <t>SR6=BY05_G_10_7</t>
  </si>
  <si>
    <t>SR6=BY05_G_10_8</t>
  </si>
  <si>
    <t>SR6=BY05_G_11_7</t>
  </si>
  <si>
    <t>SR6=BY05_G_11_8</t>
  </si>
  <si>
    <t>SR6=BY02_3_8_5_3</t>
  </si>
  <si>
    <t>SR6=BY02_3_8_5_4</t>
  </si>
  <si>
    <t>SR6=BY02_3_9_6_1</t>
  </si>
  <si>
    <t>SR6=BY02_3_9_6_2</t>
  </si>
  <si>
    <t>SR6=BY02_3_9_6_3</t>
  </si>
  <si>
    <t>SR6=BY02_3_9_6_4</t>
  </si>
  <si>
    <t>SR6=BY02_3_10_7_1</t>
  </si>
  <si>
    <t>U</t>
  </si>
  <si>
    <t>M</t>
  </si>
  <si>
    <t>BLMEI.A4R6</t>
  </si>
  <si>
    <t>BLMEI.B4R6</t>
  </si>
  <si>
    <t>BLMEI.C4R6</t>
  </si>
  <si>
    <t>BLMEI.D4R6</t>
  </si>
  <si>
    <t>BLMEI.E4R6</t>
  </si>
  <si>
    <t>BLMEI.F4R6</t>
  </si>
  <si>
    <t>BLMEI.G4R6</t>
  </si>
  <si>
    <t>BLMEI.H4R6</t>
  </si>
  <si>
    <t>BLMEI.I4R6</t>
  </si>
  <si>
    <t>BLMEI.L4R6</t>
  </si>
  <si>
    <t>BLMEI.M4R6</t>
  </si>
  <si>
    <t>BLMEI.N4R6</t>
  </si>
  <si>
    <t>BLMEI.O4R6</t>
  </si>
  <si>
    <t>BLMEI.P4R6</t>
  </si>
  <si>
    <t>BLMEI.Q4R6</t>
  </si>
  <si>
    <t>BLMEI.A5R6</t>
  </si>
  <si>
    <t>BLMEI.B5R6</t>
  </si>
  <si>
    <t>BLMEI.C5R6</t>
  </si>
  <si>
    <t>BLMEI.D5R6</t>
  </si>
  <si>
    <t>BLMQI.A4R6</t>
  </si>
  <si>
    <t>BLMQI.B4R6</t>
  </si>
  <si>
    <t>BLMQI.C4R6</t>
  </si>
  <si>
    <t>BLMQI.D4R6</t>
  </si>
  <si>
    <t>BLMQI.E4R6</t>
  </si>
  <si>
    <t>BLMQI.A5R6</t>
  </si>
  <si>
    <t>BLMQI.B5R6</t>
  </si>
  <si>
    <t>BLMQI.C5R6</t>
  </si>
  <si>
    <t>BLMQI.D5R6</t>
  </si>
  <si>
    <t>BLMQI.E5R6</t>
  </si>
  <si>
    <t>BLMQI.F5R6</t>
  </si>
  <si>
    <t>2_9_A1-A2</t>
  </si>
  <si>
    <t>2_10_A1-A2</t>
  </si>
  <si>
    <t>3_1_A1-A2</t>
  </si>
  <si>
    <t>SR6=BY05_C_3_7</t>
  </si>
  <si>
    <t>SR6=BY05_C_3_8</t>
  </si>
  <si>
    <t>SR6=BY05_C_3_9</t>
  </si>
  <si>
    <t>SR6=BY05_C_3_10</t>
  </si>
  <si>
    <t>SR6=BY05_C_3_11</t>
  </si>
  <si>
    <t>SR6=BY05_C_3_12</t>
  </si>
  <si>
    <t>SR6=BY05_C_4_1</t>
  </si>
  <si>
    <t>SR6=BY05_C_4_2</t>
  </si>
  <si>
    <t>SR6=BY05_C_4_3</t>
  </si>
  <si>
    <t>SR6=BY05_C_4_4</t>
  </si>
  <si>
    <t>SR6=BY05_C_4_5</t>
  </si>
  <si>
    <t>SR6=BY05_C_4_6</t>
  </si>
  <si>
    <t>SR6=BY02_2_8_5_3</t>
  </si>
  <si>
    <t>SR6=BY02_2_8_5_4</t>
  </si>
  <si>
    <t>SR6=BY02_2_9_6_1</t>
  </si>
  <si>
    <t>SR6=BY02_2_9_6_2</t>
  </si>
  <si>
    <t>SR6=BY02_2_9_6_3</t>
  </si>
  <si>
    <t>SR6=BY02_2_9_6_4</t>
  </si>
  <si>
    <t>SR6=BY02_2_10_7_1</t>
  </si>
  <si>
    <t>SR6=BY02_2_10_7_2</t>
  </si>
  <si>
    <t>SR6=BY02_2_10_7_3</t>
  </si>
  <si>
    <t>SR6=BY02_2_10_7_4</t>
  </si>
  <si>
    <t>SR6=BY02_2_11_8_1</t>
  </si>
  <si>
    <t>SR6=BY02_2_11_8_2</t>
  </si>
  <si>
    <t>Q4 on dump line</t>
  </si>
  <si>
    <t>BJBAP direct</t>
  </si>
  <si>
    <t>BLMDI.I1TD62</t>
  </si>
  <si>
    <t>BLMDI.I1TD68</t>
  </si>
  <si>
    <t>Dump on Q4</t>
  </si>
  <si>
    <t>BLMQI.A6R6</t>
  </si>
  <si>
    <t>BLMQI.A9R6</t>
  </si>
  <si>
    <t>BLMQI.B9R6</t>
  </si>
  <si>
    <t>BLMQI.C9R6</t>
  </si>
  <si>
    <t>BLMQI.D9R6</t>
  </si>
  <si>
    <t>BLMQI.E9R6</t>
  </si>
  <si>
    <t>BLMQI.F9R6</t>
  </si>
  <si>
    <t>BLMQI.A10R6</t>
  </si>
  <si>
    <t>BLMQI.B10R6</t>
  </si>
  <si>
    <t>BLMQI.C10R6</t>
  </si>
  <si>
    <t>BLMQI.D10R6</t>
  </si>
  <si>
    <t>BLMQI.E10R6</t>
  </si>
  <si>
    <t>BLMQI.F10R6</t>
  </si>
  <si>
    <t>BLMQI.A11R6</t>
  </si>
  <si>
    <t>BLMQI.A12R6</t>
  </si>
  <si>
    <t>BLMQI.B12R6</t>
  </si>
  <si>
    <t>BLMQI.C12R6</t>
  </si>
  <si>
    <t>BLMQI.D12R6</t>
  </si>
  <si>
    <t>BLMQI.E12R6</t>
  </si>
  <si>
    <t>BLMQI.F12R6</t>
  </si>
  <si>
    <t>BLMQI.A13R6</t>
  </si>
  <si>
    <t>BLMQI.B13R6</t>
  </si>
  <si>
    <t>BLMQI.C13R6</t>
  </si>
  <si>
    <t>BLMQI.D13R6</t>
  </si>
  <si>
    <t>BLMQI.E13R6</t>
  </si>
  <si>
    <t>BLMQI.F13R6</t>
  </si>
  <si>
    <t>BLMQI.A14R6</t>
  </si>
  <si>
    <t>BLMQI.B14R6</t>
  </si>
  <si>
    <t>BLMQI.C14R6</t>
  </si>
  <si>
    <t>BLMQI.D14R6</t>
  </si>
  <si>
    <t>BLMQI.E14R6</t>
  </si>
  <si>
    <t>BLMQI.F14R6</t>
  </si>
  <si>
    <t>BLMQI.A15R6</t>
  </si>
  <si>
    <t>BLMQI.B15R6</t>
  </si>
  <si>
    <t>BLMQI.C15R6</t>
  </si>
  <si>
    <t>BLMQI.D15R6</t>
  </si>
  <si>
    <t>BLMQI.E15R6</t>
  </si>
  <si>
    <t>BLMQI.F15R6</t>
  </si>
  <si>
    <t>BLMQI.A16R6</t>
  </si>
  <si>
    <t>BLMQI.B16R6</t>
  </si>
  <si>
    <t>BLMQI.C16R6</t>
  </si>
  <si>
    <t>BLMQI.D16R6</t>
  </si>
  <si>
    <t>BLMQI.E16R6</t>
  </si>
  <si>
    <t>BLMQI.F16R6</t>
  </si>
  <si>
    <t>BLMQI.A17R6</t>
  </si>
  <si>
    <t>BLMQI.B17R6</t>
  </si>
  <si>
    <t>BLMQI.C17R6</t>
  </si>
  <si>
    <t>BLMQI.D17R6</t>
  </si>
  <si>
    <t>BLMQI.E17R6</t>
  </si>
  <si>
    <t>BLMQI.F17R6</t>
  </si>
  <si>
    <t>BLMQI.A18R6</t>
  </si>
  <si>
    <t>BLMQI.B18R6</t>
  </si>
  <si>
    <t>BLMQI.C18R6</t>
  </si>
  <si>
    <t>BLMQI.D18R6</t>
  </si>
  <si>
    <t>BLMQI.E18R6</t>
  </si>
  <si>
    <t>BLMQI.F18R6</t>
  </si>
  <si>
    <t>BLMQI.A19R6</t>
  </si>
  <si>
    <t>BLMQI.B19R6</t>
  </si>
  <si>
    <t>BLMQI.C19R6</t>
  </si>
  <si>
    <t>BLMQI.D19R6</t>
  </si>
  <si>
    <t>UD62.1</t>
  </si>
  <si>
    <t>UD68.1</t>
  </si>
  <si>
    <t>BLMQI.E19R6</t>
  </si>
  <si>
    <t>BLMQI.F19R6</t>
  </si>
  <si>
    <t>BLMQI.A20R6</t>
  </si>
  <si>
    <t>BLMQI.B20R6</t>
  </si>
  <si>
    <t>BLMQI.C20R6</t>
  </si>
  <si>
    <t>BLMQI.D20R6</t>
  </si>
  <si>
    <t>BLMQI.E20R6</t>
  </si>
  <si>
    <t>DCUM (m)</t>
  </si>
  <si>
    <t>Pos (m from IP6)</t>
  </si>
  <si>
    <t xml:space="preserve">pos in Dump line </t>
  </si>
  <si>
    <t>(m form mid-Q5)</t>
  </si>
  <si>
    <t>BLMEI.4L6.B1E1_MSDB.A4L6.B1</t>
  </si>
  <si>
    <t>BLMES.4L6.B1E1_MSDB.A4L6.B1</t>
  </si>
  <si>
    <t>BLMEI.4L6.B2I1_MSDB.B4L6.B2</t>
  </si>
  <si>
    <t>BLMES.4L6.B2I1_MSDB.B4L6.B2</t>
  </si>
  <si>
    <t>BLMEI.4L6.B1E1_MSDB.B4L6.B1</t>
  </si>
  <si>
    <t>BLMES.4L6.B1E1_MSDB.B4L6.B1</t>
  </si>
  <si>
    <t>BLMEI.4L6.B2I1_MSDB.C4L6.B2</t>
  </si>
  <si>
    <t>BLMES.4L6.B2I1_MSDB.C4L6.B2</t>
  </si>
  <si>
    <t>BLMEI.4L6.B1E1_MSDB.C4L6.B1</t>
  </si>
  <si>
    <t>BLMES.4L6.B1E1_MSDB.C4L6.B1</t>
  </si>
  <si>
    <t>BLMEI.4L6.B2I1_MSDC.A4L6.B2</t>
  </si>
  <si>
    <t>BLMES.4L6.B2I1_MSDC.A4L6.B2</t>
  </si>
  <si>
    <t>BLMEI.4L6.B1E1_MSDA.A4L6.B1</t>
  </si>
  <si>
    <t>BLMES.4L6.B1E1_MSDA.A4L6.B1</t>
  </si>
  <si>
    <t>BLMEI.4L6.B2I1_MSDC.B4L6.B2</t>
  </si>
  <si>
    <t>BLMES.4L6.B2I1_MSDC.B4L6.B2</t>
  </si>
  <si>
    <t>BLMEI.4L6.B1E1_MSDA.B4L6.B1</t>
  </si>
  <si>
    <t>BLMES.4L6.B1E1_MSDA.B4L6.B1</t>
  </si>
  <si>
    <t>BLMEI.4L6.B2I1_MSDC.C4L6.B2</t>
  </si>
  <si>
    <t>BLMES.4L6.B2I1_MSDC.C4L6.B2</t>
  </si>
  <si>
    <t>BLMEI.4L6.B1E1_MSDA.C4L6.B1</t>
  </si>
  <si>
    <t>BLMES.4L6.B1E1_MSDA.C4L6.B1</t>
  </si>
  <si>
    <t>BLMEI.4L6.B2I1_MSDC.D4L6.B2</t>
  </si>
  <si>
    <t>BLMES.4L6.B2I1_MSDC.D4L6.B2</t>
  </si>
  <si>
    <t>BLMEI.4L6.B1E1_MSDA.D4L6.B1</t>
  </si>
  <si>
    <t>BLMES.4L6.B1E1_MSDA.D4L6.B1</t>
  </si>
  <si>
    <t>BLMEI.4L6.B2I1_MSDC.E4L6.B2</t>
  </si>
  <si>
    <t>BLMES.4L6.B2I1_MSDC.E4L6.B2</t>
  </si>
  <si>
    <t>BLMEI.4L6.B1E1_MSDA.E4L6.B1</t>
  </si>
  <si>
    <t>BLMES.4L6.B1E1_MSDA.E4L6.B1</t>
  </si>
  <si>
    <t>BLMEI.4L6.B1E1_TCDSB.4L6.B1</t>
  </si>
  <si>
    <t>BLMES.4L6.B1E1_TCDSB.4L6.B1</t>
  </si>
  <si>
    <t>BLMEI.4L6.B1E1_TCDSA.4L6.B1</t>
  </si>
  <si>
    <t>BLMES.4L6.B1E1_TCDSA.4L6.B1</t>
  </si>
  <si>
    <t>BLMEI.4L6.B2I1_TCDQA.A4L6.B2</t>
  </si>
  <si>
    <t>BLMES.4L6.B2I1_TCDQA.A4L6.B2</t>
  </si>
  <si>
    <t>BLMEI.4L6.B2I1_TCDQA.B4L6.B2</t>
  </si>
  <si>
    <t>BLMES.4L6.B2I1_TCDQA.B4L6.B2</t>
  </si>
  <si>
    <t>BLMEI.4L6.B2I1_TCSG.4L6.B2</t>
  </si>
  <si>
    <t>BLMES.4L6.B2I1_TCSG.4L6.B2</t>
  </si>
  <si>
    <t>BLMEI.4L6.B2I1_TCDQM.4L6.B2</t>
  </si>
  <si>
    <t>BLMES.4L6.B2I1_TCDQM.4L6.B2</t>
  </si>
  <si>
    <t>BLMEI.5L6.B1E1_MKD.B5L6.B1</t>
  </si>
  <si>
    <t>BLMES.5L6.B1E1_MKD.B5L6.B1</t>
  </si>
  <si>
    <t>BLMEI.5L6.B1E2_MKD.G5L6.B1</t>
  </si>
  <si>
    <t>BLMES.5L6.B1E2_MKD.G5L6.B1</t>
  </si>
  <si>
    <t>BLMEI.5L6.B1E3_MKD.M5L6.B1</t>
  </si>
  <si>
    <t>BLMES.5L6.B1E3_MKD.M5L6.B1</t>
  </si>
  <si>
    <t>BLMEI.5L6.B2I1_DRIFT</t>
  </si>
  <si>
    <t>BLMQI.F20R6</t>
  </si>
  <si>
    <t>BLMQI.A21R6</t>
  </si>
  <si>
    <t>BLMQI.B21R6</t>
  </si>
  <si>
    <t>BLMQI.C21R6</t>
  </si>
  <si>
    <t>BLMQI.D21R6</t>
  </si>
  <si>
    <t>BLMQI.E21R6</t>
  </si>
  <si>
    <t>BLMQI.F21R6</t>
  </si>
  <si>
    <t>BLMQI.A22R6</t>
  </si>
  <si>
    <t>BLMQI.B22R6</t>
  </si>
  <si>
    <t>BLMQI.C22R6</t>
  </si>
  <si>
    <t>BLMQI.D22R6</t>
  </si>
  <si>
    <t>BLMQI.E22R6</t>
  </si>
  <si>
    <t>BLMQI.F22R6</t>
  </si>
  <si>
    <t>BLMQI.A23R6</t>
  </si>
  <si>
    <t>BLMQI.B23R6</t>
  </si>
  <si>
    <t>BLMQI.C23R6</t>
  </si>
  <si>
    <t>BLMQI.D23R6</t>
  </si>
  <si>
    <t>BLMQI.E23R6</t>
  </si>
  <si>
    <t>BLMQI.F23R6</t>
  </si>
  <si>
    <t>BLMQI.B24R6</t>
  </si>
  <si>
    <t>BLMQI.C24R6</t>
  </si>
  <si>
    <t>BLMQI.D24R6</t>
  </si>
  <si>
    <t>BLMQI.E24R6</t>
  </si>
  <si>
    <t>BLMQI.F24R6</t>
  </si>
  <si>
    <t>BLMQI.A25R6</t>
  </si>
  <si>
    <t>BLMQI.B25R6</t>
  </si>
  <si>
    <t>BLMQI.C25R6</t>
  </si>
  <si>
    <t>BLMQI.D25R6</t>
  </si>
  <si>
    <t>BLMQI.E25R6</t>
  </si>
  <si>
    <t>BLMQI.F25R6</t>
  </si>
  <si>
    <t>BLMQI.A26R6</t>
  </si>
  <si>
    <t>BLMQI.B26R6</t>
  </si>
  <si>
    <t>BLMQI.C26R6</t>
  </si>
  <si>
    <t>BLMQI.D26R6</t>
  </si>
  <si>
    <t>BLMQI.E26R6</t>
  </si>
  <si>
    <t>BLMQI.F26R6</t>
  </si>
  <si>
    <t>BLMQI.A27R6</t>
  </si>
  <si>
    <t>BLMQI.B27R6</t>
  </si>
  <si>
    <t>BLMQI.C27R6</t>
  </si>
  <si>
    <t>BLMQI.D27R6</t>
  </si>
  <si>
    <t>BLMQI.E27R6</t>
  </si>
  <si>
    <t>BLMQI.F27R6</t>
  </si>
  <si>
    <t>BLMQI.A28R6</t>
  </si>
  <si>
    <t>BLMQI.B28R6</t>
  </si>
  <si>
    <t>BLMQI.C28R6</t>
  </si>
  <si>
    <t>BLMQI.D28R6</t>
  </si>
  <si>
    <t>BLMQI.E28R6</t>
  </si>
  <si>
    <t>BLMQI.F28R6</t>
  </si>
  <si>
    <t>BLMQI.A29R6</t>
  </si>
  <si>
    <t>BLMQI.B29R6</t>
  </si>
  <si>
    <t>BLMQI.C29R6</t>
  </si>
  <si>
    <t>BLMQI.D29R6</t>
  </si>
  <si>
    <t>BLMQI.E29R6</t>
  </si>
  <si>
    <t>BLMQI.F29R6</t>
  </si>
  <si>
    <t>BLMQI.A30R6</t>
  </si>
  <si>
    <t>BLMQI.B30R6</t>
  </si>
  <si>
    <t>BLMQI.C30R6</t>
  </si>
  <si>
    <t>BLMQI.D30R6</t>
  </si>
  <si>
    <t>BLMQI.E30R6</t>
  </si>
  <si>
    <t>BLMQI.F30R6</t>
  </si>
  <si>
    <t>BLMQI.A31R6</t>
  </si>
  <si>
    <t>BLMQI.B31R6</t>
  </si>
  <si>
    <t>BLMQI.C31R6</t>
  </si>
  <si>
    <t>BLMQI.D31R6</t>
  </si>
  <si>
    <t>BLMQI.E31R6</t>
  </si>
  <si>
    <t>BLMQI.F31R6</t>
  </si>
  <si>
    <t>BLMQI.A32R6</t>
  </si>
  <si>
    <t>BLMQI.B32R6</t>
  </si>
  <si>
    <t>BLMQI.C32R6</t>
  </si>
  <si>
    <t>BLMQI.D32R6</t>
  </si>
  <si>
    <t>BLMQI.E32R6</t>
  </si>
  <si>
    <t>BLMQI.F32R6</t>
  </si>
  <si>
    <t>BLMQI.A33R6</t>
  </si>
  <si>
    <t>BLMQI.B33R6</t>
  </si>
  <si>
    <t>BLMQI.C33R6</t>
  </si>
  <si>
    <t>BLMQI.D33R6</t>
  </si>
  <si>
    <t>BLMQI.E33R6</t>
  </si>
  <si>
    <t>BLMQI.F33R6</t>
  </si>
  <si>
    <t>BLMQI.A34R6</t>
  </si>
  <si>
    <t>BLMQI.B34R6</t>
  </si>
  <si>
    <t>BLMQI.C34R6</t>
  </si>
  <si>
    <t>BLMQI.D34R6</t>
  </si>
  <si>
    <t>BLMQI.E34R6</t>
  </si>
  <si>
    <t>BLMQI.F34R6</t>
  </si>
  <si>
    <t>BLMQI.A34L7</t>
  </si>
  <si>
    <t>BLMQI.4R6.B1E3_MQY</t>
  </si>
  <si>
    <t>BLMQI.4R6.B2I1_MQY</t>
  </si>
  <si>
    <t>BLMQI.4R6.B1E2_MQY</t>
  </si>
  <si>
    <t>BLMQI.4R6.B2I2_MQY</t>
  </si>
  <si>
    <t>BLMQI.4R6.B1E1_MQY</t>
  </si>
  <si>
    <t>BLMQI.4R6.B2I3_MQY</t>
  </si>
  <si>
    <t>BLMQI.5R6.B2I3_MQY</t>
  </si>
  <si>
    <t>BLMQI.5R6.B1E1_MQY</t>
  </si>
  <si>
    <t>BLMQI.5R6.B2I2_MQY</t>
  </si>
  <si>
    <t>BLMQI.5R6.B1E2_MQY</t>
  </si>
  <si>
    <t>BLMQI.5R6.B2I1_MQY</t>
  </si>
  <si>
    <t>BLMQI.5R6.B1E3_MQY</t>
  </si>
  <si>
    <t>BLMQI.8R6.B2I3_MQML</t>
  </si>
  <si>
    <t>BLMQI.8R6.B1E1_MQML</t>
  </si>
  <si>
    <t>BLMQI.8R6.B2I2_MQML</t>
  </si>
  <si>
    <t>BLMQI.8R6.B1E2_MQML</t>
  </si>
  <si>
    <t>BLMQI.8R6.B2I1_MQML</t>
  </si>
  <si>
    <t>BLMQI.8R6.B1E3_MQML</t>
  </si>
  <si>
    <t>BLMQI.9R6.B2I3_MQM</t>
  </si>
  <si>
    <t>BLMQI.9R6.B1E1_MQM</t>
  </si>
  <si>
    <t>BLMQI.9R6.B2I2_MQM</t>
  </si>
  <si>
    <t>BLMQI.9R6.B1E2_MQM</t>
  </si>
  <si>
    <t>BLMQI.9R6.B2I1_MQM</t>
  </si>
  <si>
    <t>BLMQI.9R6.B1E3_MQM</t>
  </si>
  <si>
    <t>BLMQI.10R6.B2I3_MQML</t>
  </si>
  <si>
    <t>BLMQI.10R6.B1E1_MQML</t>
  </si>
  <si>
    <t>BLMQI.10R6.B2I2_MQML</t>
  </si>
  <si>
    <t>BLMQI.10R6.B1E2_MQML</t>
  </si>
  <si>
    <t>BLMQI.10R6.B2I1_MQML</t>
  </si>
  <si>
    <t>BLMQI.10R6.B1E3_MQML</t>
  </si>
  <si>
    <t>BLMQI.11R6.B2I3_MQ</t>
  </si>
  <si>
    <t>BLMQI.11R6.B1E1_MQ</t>
  </si>
  <si>
    <t>BLMQI.11R6.B2I2_MQ</t>
  </si>
  <si>
    <t>BLMQI.11R6.B1E2_MQ</t>
  </si>
  <si>
    <t>BLMQI.11R6.B2I1_MQ</t>
  </si>
  <si>
    <t>BLMQI.11R6.B1E3_MQ</t>
  </si>
  <si>
    <t>BLMQI.12R6.B2I3_MQ</t>
  </si>
  <si>
    <t>BLMQI.12R6.B1E1_MQ</t>
  </si>
  <si>
    <t>BLMQI.12R6.B2I2_MQ</t>
  </si>
  <si>
    <t>BLMQI.12R6.B1E2_MQ</t>
  </si>
  <si>
    <t>BLMQI.12R6.B2I1_MQ</t>
  </si>
  <si>
    <t>BLMQI.12R6.B1E3_MQ</t>
  </si>
  <si>
    <t>BLMQI.13R6.B2I3_MQ</t>
  </si>
  <si>
    <t>28/1/2008</t>
  </si>
  <si>
    <t>BLMQI.13R6.B1E1_MQ</t>
  </si>
  <si>
    <t>BLMQI.13R6.B2I2_MQ</t>
  </si>
  <si>
    <t>BLMQI.13R6.B1E2_MQ</t>
  </si>
  <si>
    <t>BLMQI.13R6.B2I1_MQ</t>
  </si>
  <si>
    <t>BLMQI.13R6.B1E3_MQ</t>
  </si>
  <si>
    <t>BLMQI.14R6.B2I3_MQ</t>
  </si>
  <si>
    <t>BLMQI.14R6.B1E1_MQ</t>
  </si>
  <si>
    <t>BLMQI.14R6.B2I2_MQ</t>
  </si>
  <si>
    <t>BLMQI.14R6.B1E2_MQ</t>
  </si>
  <si>
    <t>BLMQI.14R6.B2I1_MQ</t>
  </si>
  <si>
    <t>BLMQI.14R6.B1E3_MQ</t>
  </si>
  <si>
    <t>BLMQI.15R6.B2I3_MQ</t>
  </si>
  <si>
    <t>BLMQI.15R6.B1E1_MQ</t>
  </si>
  <si>
    <t>BLMQI.15R6.B2I2_MQ</t>
  </si>
  <si>
    <t>BLMQI.15R6.B1E2_MQ</t>
  </si>
  <si>
    <t>BLMQI.15R6.B2I1_MQ</t>
  </si>
  <si>
    <t>BLMQI.15R6.B1E3_MQ</t>
  </si>
  <si>
    <t>BLMQI.16R6.B2I3_MQ</t>
  </si>
  <si>
    <t>BLMQI.16R6.B1E1_MQ</t>
  </si>
  <si>
    <t>BLMQI.16R6.B2I2_MQ</t>
  </si>
  <si>
    <t>BLMQI.16R6.B1E2_MQ</t>
  </si>
  <si>
    <t>BLMQI.16R6.B2I1_MQ</t>
  </si>
  <si>
    <t>BLMQI.16R6.B1E3_MQ</t>
  </si>
  <si>
    <t>BLMQI.17R6.B2I3_MQ</t>
  </si>
  <si>
    <t>BLMQI.17R6.B1E1_MQ</t>
  </si>
  <si>
    <t>BLMQI.17R6.B2I2_MQ</t>
  </si>
  <si>
    <t>BLMQI.17R6.B1E2_MQ</t>
  </si>
  <si>
    <t>BLMQI.17R6.B2I1_MQ</t>
  </si>
  <si>
    <t>BLMQI.17R6.B1E3_MQ</t>
  </si>
  <si>
    <t>BLMQI.18R6.B2I3_MQ</t>
  </si>
  <si>
    <t>BLMQI.18R6.B1E1_MQ</t>
  </si>
  <si>
    <t>BLMQI.18R6.B2I2_MQ</t>
  </si>
  <si>
    <t>BLMQI.18R6.B1E2_MQ</t>
  </si>
  <si>
    <t>BLMQI.18R6.B2I1_MQ</t>
  </si>
  <si>
    <t>BLMQI.18R6.B1E3_MQ</t>
  </si>
  <si>
    <t>BLMQI.19R6.B2I3_MQ</t>
  </si>
  <si>
    <t>BLMQI.19R6.B1E1_MQ</t>
  </si>
  <si>
    <t>BLMQI.19R6.B2I2_MQ</t>
  </si>
  <si>
    <t>BLMQI.19R6.B1E2_MQ</t>
  </si>
  <si>
    <t>BLMQI.19R6.B2I1_MQ</t>
  </si>
  <si>
    <t>BLMQI.19R6.B1E3_MQ</t>
  </si>
  <si>
    <t>BLMQI.20R6.B2I3_MQ</t>
  </si>
  <si>
    <t>BLMQI.20R6.B1E1_MQ</t>
  </si>
  <si>
    <t>BLMQI.20R6.B2I2_MQ</t>
  </si>
  <si>
    <t>BLMQI.20R6.B1E2_MQ</t>
  </si>
  <si>
    <t>BLMQI.20R6.B2I1_MQ</t>
  </si>
  <si>
    <t>BLMQI.20R6.B1E3_MQ</t>
  </si>
  <si>
    <t>BLMQI.21R6.B2I3_MQ</t>
  </si>
  <si>
    <t>BLMQI.21R6.B1E1_MQ</t>
  </si>
  <si>
    <t>BLMQI.21R6.B2I2_MQ</t>
  </si>
  <si>
    <t>BLMQI.21R6.B1E2_MQ</t>
  </si>
  <si>
    <t>BLMQI.21R6.B2I1_MQ</t>
  </si>
  <si>
    <t>BLMQI.21R6.B1E3_MQ</t>
  </si>
  <si>
    <t>BLMQI.22R6.B2I3_MQ</t>
  </si>
  <si>
    <t>BLMQI.22R6.B1E1_MQ</t>
  </si>
  <si>
    <t>BLMQI.22R6.B2I2_MQ</t>
  </si>
  <si>
    <t>BLMQI.22R6.B1E2_MQ</t>
  </si>
  <si>
    <t>BLMQI.22R6.B2I1_MQ</t>
  </si>
  <si>
    <t>BLMQI.22R6.B1E3_MQ</t>
  </si>
  <si>
    <t>BLMQI.23R6.B2I3_MQ</t>
  </si>
  <si>
    <t>BLMQI.23R6.B1E1_MQ</t>
  </si>
  <si>
    <t>BLMQI.23R6.B2I2_MQ</t>
  </si>
  <si>
    <t>BLMQI.23R6.B1E2_MQ</t>
  </si>
  <si>
    <t>BLMQI.23R6.B2I1_MQ</t>
  </si>
  <si>
    <t>BLMQI.23R6.B1E3_MQ</t>
  </si>
  <si>
    <t>BLMQI.24R6.B2I3_MQ</t>
  </si>
  <si>
    <t>BLMQI.24R6.B1E1_MQ</t>
  </si>
  <si>
    <t>BLMQI.24R6.B2I2_MQ</t>
  </si>
  <si>
    <t>BLMQI.24R6.B1E2_MQ</t>
  </si>
  <si>
    <t>BLMQI.24R6.B2I1_MQ</t>
  </si>
  <si>
    <t>BLMQI.24R6.B1E3_MQ</t>
  </si>
  <si>
    <t>BLMQI.25R6.B2I3_MQ</t>
  </si>
  <si>
    <t>BLMQI.25R6.B1E1_MQ</t>
  </si>
  <si>
    <t>BLMQI.25R6.B2I2_MQ</t>
  </si>
  <si>
    <t>BLMQI.25R6.B1E2_MQ</t>
  </si>
  <si>
    <t>BLMQI.25R6.B2I1_MQ</t>
  </si>
  <si>
    <t>BLMQI.25R6.B1E3_MQ</t>
  </si>
  <si>
    <t>BLMQI.26R6.B2I3_MQ</t>
  </si>
  <si>
    <t>BLMQI.26R6.B1E1_MQ</t>
  </si>
  <si>
    <t>BLMQI.26R6.B2I2_MQ</t>
  </si>
  <si>
    <t>BLMQI.26R6.B1E2_MQ</t>
  </si>
  <si>
    <t>BLMQI.26R6.B2I1_MQ</t>
  </si>
  <si>
    <t>BLMQI.26R6.B1E3_MQ</t>
  </si>
  <si>
    <t>BLMQI.27R6.B2I3_MQ</t>
  </si>
  <si>
    <t>BLMQI.27R6.B1E1_MQ</t>
  </si>
  <si>
    <t>BLMQI.27R6.B2I2_MQ</t>
  </si>
  <si>
    <t>BLMQI.27R6.B1E2_MQ</t>
  </si>
  <si>
    <t>BLMQI.27R6.B2I1_MQ</t>
  </si>
  <si>
    <t>BLMQI.27R6.B1E3_MQ</t>
  </si>
  <si>
    <t>BLMQI.28R6.B2I3_MQ</t>
  </si>
  <si>
    <t>BLMQI.28R6.B1E1_MQ</t>
  </si>
  <si>
    <t>BLMQI.28R6.B2I2_MQ</t>
  </si>
  <si>
    <t>BLMQI.28R6.B1E2_MQ</t>
  </si>
  <si>
    <t>BLMQI.28R6.B2I1_MQ</t>
  </si>
  <si>
    <t>BLMQI.28R6.B1E3_MQ</t>
  </si>
  <si>
    <t>BLMQI.29R6.B2I3_MQ</t>
  </si>
  <si>
    <t>BLMQI.29R6.B1E1_MQ</t>
  </si>
  <si>
    <t>BLMQI.29R6.B2I2_MQ</t>
  </si>
  <si>
    <t>BLMQI.29R6.B1E2_MQ</t>
  </si>
  <si>
    <t>BLMQI.29R6.B2I1_MQ</t>
  </si>
  <si>
    <t>BLMQI.29R6.B1E3_MQ</t>
  </si>
  <si>
    <t>BLMQI.30R6.B2I3_MQ</t>
  </si>
  <si>
    <t>BLMQI.30R6.B1E1_MQ</t>
  </si>
  <si>
    <t>BLMQI.30R6.B2I2_MQ</t>
  </si>
  <si>
    <t>BLMQI.30R6.B1E2_MQ</t>
  </si>
  <si>
    <t>BLMQI.30R6.B2I1_MQ</t>
  </si>
  <si>
    <t>BLMQI.30R6.B1E3_MQ</t>
  </si>
  <si>
    <t>BLMQI.31R6.B2I3_MQ</t>
  </si>
  <si>
    <t>BLMQI.31R6.B1E1_MQ</t>
  </si>
  <si>
    <t>BLMQI.31R6.B2I2_MQ</t>
  </si>
  <si>
    <t>BLMQI.31R6.B1E2_MQ</t>
  </si>
  <si>
    <t>BLMQI.31R6.B2I1_MQ</t>
  </si>
  <si>
    <t>BLMQI.31R6.B1E3_MQ</t>
  </si>
  <si>
    <t>BLMQI.32R6.B2I3_MQ</t>
  </si>
  <si>
    <t>BLMQI.32R6.B1E1_MQ</t>
  </si>
  <si>
    <t>BLMQI.32R6.B2I2_MQ</t>
  </si>
  <si>
    <t>BLMQI.32R6.B1E2_MQ</t>
  </si>
  <si>
    <t>BLMQI.32R6.B2I1_MQ</t>
  </si>
  <si>
    <t>BLMQI.32R6.B1E3_MQ</t>
  </si>
  <si>
    <t>BLMQI.33R6.B2I3_MQ</t>
  </si>
  <si>
    <t>BLMQI.33R6.B1E1_MQ</t>
  </si>
  <si>
    <t>BLMQI.33R6.B2I2_MQ</t>
  </si>
  <si>
    <t>BLMQI.33R6.B1E2_MQ</t>
  </si>
  <si>
    <t>BYPLM.A25R6_CFC_8</t>
  </si>
  <si>
    <t>BYPLM.A26R6_CFC_7</t>
  </si>
  <si>
    <t>BYPLM.A26R6_CFC_8</t>
  </si>
  <si>
    <t>BYPLM.A27R6_CFC_7</t>
  </si>
  <si>
    <t>BYPLM.A27R6_CFC_8</t>
  </si>
  <si>
    <t>BYPLM.A28R6_CFC_7</t>
  </si>
  <si>
    <t>BYPLM.A28R6_CFC_8</t>
  </si>
  <si>
    <t>BYPLM.A29R6_CFC_7</t>
  </si>
  <si>
    <t>BYPLM.A29R6_CFC_8</t>
  </si>
  <si>
    <t>BYPLM.A30R6_CFC_7</t>
  </si>
  <si>
    <t>BYPLM.A30R6_CFC_8</t>
  </si>
  <si>
    <t>BYPLM.A31R6_CFC_7</t>
  </si>
  <si>
    <t>BYPLM.A31R6_CFC_8</t>
  </si>
  <si>
    <t>BYPLM.A32R6_CFC_7</t>
  </si>
  <si>
    <t>BYPLM.A32R6_CFC_8</t>
  </si>
  <si>
    <t>BYPLM.A33R6_CFC_7</t>
  </si>
  <si>
    <t>BYPLM.A33R6_CFC_8</t>
  </si>
  <si>
    <t>BJBAP.A4L6_5</t>
  </si>
  <si>
    <t>BJBAP.A4L6_6</t>
  </si>
  <si>
    <t>BJBAP.A4L6_7</t>
  </si>
  <si>
    <t>BJBAP.A4L6_8</t>
  </si>
  <si>
    <t>BJBAP.B4L6_5</t>
  </si>
  <si>
    <t>BJBAP.B4L6_6</t>
  </si>
  <si>
    <t>BJBAP.B4L6_7</t>
  </si>
  <si>
    <t>BJBAP.B4L6_8</t>
  </si>
  <si>
    <t>BJBAP.C4L6_5</t>
  </si>
  <si>
    <t>BJBAP.C4L6_6</t>
  </si>
  <si>
    <t>BJBAP.C4L6_7</t>
  </si>
  <si>
    <t>BJBAP.C4L6_8</t>
  </si>
  <si>
    <t>BJBAP.D4L6_5</t>
  </si>
  <si>
    <t>BJBAP.D4L6_6</t>
  </si>
  <si>
    <t>BJBAP.D4L6_7</t>
  </si>
  <si>
    <t>BJBAP.D4L6_8</t>
  </si>
  <si>
    <t>BJBAP.E4L6_5</t>
  </si>
  <si>
    <t>BJBAP.E4L6_6</t>
  </si>
  <si>
    <t>BJBAP.E4L6_7</t>
  </si>
  <si>
    <t>BJBAP.E4L6_8</t>
  </si>
  <si>
    <t>BJBAP.F4L6_5</t>
  </si>
  <si>
    <t>BJBAP.F4L6_6</t>
  </si>
  <si>
    <t>BJBAP.F4L6_7</t>
  </si>
  <si>
    <t>BJBAP.F4L6_8</t>
  </si>
  <si>
    <t>BJBAP.G4L6_7</t>
  </si>
  <si>
    <t>BJBAP.G4L6_8</t>
  </si>
  <si>
    <t>BJBAP.H4L6_7</t>
  </si>
  <si>
    <t>BJBAP.H4L6_8</t>
  </si>
  <si>
    <t>BJBAP.A5L6_7</t>
  </si>
  <si>
    <t>BJBAP.A5L6_8</t>
  </si>
  <si>
    <t>BJBAP.B5L6_7</t>
  </si>
  <si>
    <t>BJBAP.B5L6_8</t>
  </si>
  <si>
    <t>BLMQI.33R6.B2I1_MQ</t>
  </si>
  <si>
    <t>BLMQI.33R6.B1E3_MQ</t>
  </si>
  <si>
    <t>BLMQI.34R6.B2I3_MQ</t>
  </si>
  <si>
    <t>BLMQI.34R6.B1E1_MQ</t>
  </si>
  <si>
    <t>BLMQI.34R6.B2I2_MQ</t>
  </si>
  <si>
    <t>BLMQI.34R6.B1E2_MQ</t>
  </si>
  <si>
    <t>BLMQI.34R6.B2I1_MQ</t>
  </si>
  <si>
    <t>BLMQI.34R6.B1E3_MQ</t>
  </si>
  <si>
    <t>BLMES.A4R6</t>
  </si>
  <si>
    <t>BLMES.B4R6</t>
  </si>
  <si>
    <t>BLMES.C4R6</t>
  </si>
  <si>
    <t>BLMES.D4R6</t>
  </si>
  <si>
    <t>BLMES.E4R6</t>
  </si>
  <si>
    <t>BLMES.F4R6</t>
  </si>
  <si>
    <t>BLMES.G4R6</t>
  </si>
  <si>
    <t>BLMES.H4R6</t>
  </si>
  <si>
    <t>BLMES.I4R6</t>
  </si>
  <si>
    <t>BLMES.L4R6</t>
  </si>
  <si>
    <t>BLMES.M4R6</t>
  </si>
  <si>
    <t>BLMES.N4R6</t>
  </si>
  <si>
    <t>BLMES.O4R6</t>
  </si>
  <si>
    <t>BLMES.P4R6</t>
  </si>
  <si>
    <t>BLMES.Q4R6</t>
  </si>
  <si>
    <t>BLMES.A5R6</t>
  </si>
  <si>
    <t>BLMES.B5R6</t>
  </si>
  <si>
    <t>BLMES.C5R6</t>
  </si>
  <si>
    <t>BLMEI.A4L6</t>
  </si>
  <si>
    <t>BLMEI.B4L6</t>
  </si>
  <si>
    <t>BLMEI.C4L6</t>
  </si>
  <si>
    <t>BLMEI.D4L6</t>
  </si>
  <si>
    <t>BLMEI.E4L6</t>
  </si>
  <si>
    <t>BLMEI.F4L6</t>
  </si>
  <si>
    <t>BLMEI.G4L6</t>
  </si>
  <si>
    <t>BLMEI.H4L6</t>
  </si>
  <si>
    <t>BLMEI.I4L6</t>
  </si>
  <si>
    <t>BLMEI.L4L6</t>
  </si>
  <si>
    <t>BLMEI.M4L6</t>
  </si>
  <si>
    <t>BLMEI.N4L6</t>
  </si>
  <si>
    <t>BLMEI.O4L6</t>
  </si>
  <si>
    <t>BLMEI.P4L6</t>
  </si>
  <si>
    <t>BLMEI.Q4L6</t>
  </si>
  <si>
    <t>BLMEI.A5L6</t>
  </si>
  <si>
    <t>BLMEI.B5L6</t>
  </si>
  <si>
    <t>BLMEI.C5L6</t>
  </si>
  <si>
    <t>BLMEI.D5L6</t>
  </si>
  <si>
    <t>BLMQI.A4L6</t>
  </si>
  <si>
    <t>BLMQI.B4L6</t>
  </si>
  <si>
    <t>BLMQI.C4L6</t>
  </si>
  <si>
    <t>BLMQI.D4L6</t>
  </si>
  <si>
    <t>BLMQI.E4L6</t>
  </si>
  <si>
    <t>BLMQI.A5L6</t>
  </si>
  <si>
    <t>BLMQI.B5L6</t>
  </si>
  <si>
    <t>BLMQI.C5L6</t>
  </si>
  <si>
    <t>BLMQI.D5L6</t>
  </si>
  <si>
    <t>BLMQI.E5L6</t>
  </si>
  <si>
    <t>BLMQI.F5L6</t>
  </si>
  <si>
    <t>BLMQI.A6L6</t>
  </si>
  <si>
    <t>BLMQI.B8L6</t>
  </si>
  <si>
    <t>BLMQI.C8L6</t>
  </si>
  <si>
    <t>BLMQI.D8L6</t>
  </si>
  <si>
    <t>BLMQI.E8L6</t>
  </si>
  <si>
    <t>BLMQI.A9L6</t>
  </si>
  <si>
    <t>BLMQI.B9L6</t>
  </si>
  <si>
    <t>BLMQI.C9L6</t>
  </si>
  <si>
    <t>BLMQI.D9L6</t>
  </si>
  <si>
    <t>BLMQI.E9L6</t>
  </si>
  <si>
    <t>BLMQI.F9L6</t>
  </si>
  <si>
    <t>BLMQI.A10L6</t>
  </si>
  <si>
    <t>BLMQI.B10L6</t>
  </si>
  <si>
    <t>BLMQI.C10L6</t>
  </si>
  <si>
    <t>BLMQI.D10L6</t>
  </si>
  <si>
    <t>BLMQI.E10L6</t>
  </si>
  <si>
    <t>BLMQI.F10L6</t>
  </si>
  <si>
    <t>BLMQI.A11L6</t>
  </si>
  <si>
    <t>BLMQI.B11L6</t>
  </si>
  <si>
    <t>BLMQI.C11L6</t>
  </si>
  <si>
    <t>BLMQI.D11L6</t>
  </si>
  <si>
    <t>BLMQI.E11L6</t>
  </si>
  <si>
    <t>BLMQI.F11L6</t>
  </si>
  <si>
    <t>BLMQI.A12L6</t>
  </si>
  <si>
    <t>BLMQI.B12L6</t>
  </si>
  <si>
    <t>BLMQI.C12L6</t>
  </si>
  <si>
    <t>BLMQI.D12L6</t>
  </si>
  <si>
    <t>BLMQI.E12L6</t>
  </si>
  <si>
    <t>BLMQI.F12L6</t>
  </si>
  <si>
    <t>BLMQI.A13L6</t>
  </si>
  <si>
    <t>BLMQI.B13L6</t>
  </si>
  <si>
    <t>BLMQI.C13L6</t>
  </si>
  <si>
    <t>BLMQI.D13L6</t>
  </si>
  <si>
    <t>BLMQI.E13L6</t>
  </si>
  <si>
    <t>BLMQI.F13L6</t>
  </si>
  <si>
    <t>BLMQI.A14L6</t>
  </si>
  <si>
    <t>BLMQI.B14L6</t>
  </si>
  <si>
    <t>BLMQI.C14L6</t>
  </si>
  <si>
    <t>BLMQI.D14L6</t>
  </si>
  <si>
    <t>BLMQI.E14L6</t>
  </si>
  <si>
    <t>BLMQI.F14L6</t>
  </si>
  <si>
    <t>BLMQI.A15L6</t>
  </si>
  <si>
    <t>BLMQI.B15L6</t>
  </si>
  <si>
    <t>BLMQI.C15L6</t>
  </si>
  <si>
    <t>BLMQI.D15L6</t>
  </si>
  <si>
    <t>BLMQI.E15L6</t>
  </si>
  <si>
    <t>BLMQI.F15L6</t>
  </si>
  <si>
    <t>BLMQI.A16L6</t>
  </si>
  <si>
    <t>BLMQI.B16L6</t>
  </si>
  <si>
    <t>BLMQI.C16L6</t>
  </si>
  <si>
    <t>BLMQI.D16L6</t>
  </si>
  <si>
    <t>BLMQI.E16L6</t>
  </si>
  <si>
    <t>BLMQI.F16L6</t>
  </si>
  <si>
    <t>BLMQI.A17L6</t>
  </si>
  <si>
    <t>BLMQI.B17L6</t>
  </si>
  <si>
    <t>BLMQI.C17L6</t>
  </si>
  <si>
    <t>BLMQI.D17L6</t>
  </si>
  <si>
    <t>BLMQI.E17L6</t>
  </si>
  <si>
    <t>BJBHT.H4L6</t>
  </si>
  <si>
    <t>BJBAP.H4L6_1</t>
  </si>
  <si>
    <t>BJBAP.H4L6_2</t>
  </si>
  <si>
    <t>BJBAP.H4L6_3</t>
  </si>
  <si>
    <t>BJBAP.H4L6_4</t>
  </si>
  <si>
    <t>BJBAP.H4L6_5</t>
  </si>
  <si>
    <t>BJBAP.H4L6_6</t>
  </si>
  <si>
    <t>BJBHT.B5L6</t>
  </si>
  <si>
    <t>BJBAP.B5L6_1</t>
  </si>
  <si>
    <t>BJBAP.B5L6_2</t>
  </si>
  <si>
    <t>BJBAP.B5L6_3</t>
  </si>
  <si>
    <t>BJBAP.B5L6_4</t>
  </si>
  <si>
    <t>BJBAP.B5L6_5</t>
  </si>
  <si>
    <t>BJBAP.B5L6_6</t>
  </si>
  <si>
    <t>BJBAP.C5L6_1</t>
  </si>
  <si>
    <t>BJBAP.C5L6_2</t>
  </si>
  <si>
    <t>BJBAP.C5L6_3</t>
  </si>
  <si>
    <t>BJBAP.C5L6_4</t>
  </si>
  <si>
    <t>BJBAP.A10L6_5</t>
  </si>
  <si>
    <t>BJBAP.A10L6_6</t>
  </si>
  <si>
    <t>BYPLM.A31R6_CFC_2</t>
  </si>
  <si>
    <t>BYPLM.A31R6_CFC_3</t>
  </si>
  <si>
    <t>BYPLM.A31R6_CFC_4</t>
  </si>
  <si>
    <t>BYPLM.A31R6_CFC_5</t>
  </si>
  <si>
    <t>BYPLM.A31R6_CFC_6</t>
  </si>
  <si>
    <t>BJBHT.A32R6</t>
  </si>
  <si>
    <t>BYPLM.A32R6_CFC_1</t>
  </si>
  <si>
    <t>BYPLM.A32R6_CFC_2</t>
  </si>
  <si>
    <t>BYPLM.A32R6_CFC_3</t>
  </si>
  <si>
    <t>BYPLM.A32R6_CFC_4</t>
  </si>
  <si>
    <t>BYPLM.A32R6_CFC_5</t>
  </si>
  <si>
    <t>BYPLM.A32R6_CFC_6</t>
  </si>
  <si>
    <t>BJBHT.A33R6</t>
  </si>
  <si>
    <t>BYPLM.A33R6_CFC_1</t>
  </si>
  <si>
    <t>BYPLM.A33R6_CFC_2</t>
  </si>
  <si>
    <t>BYPLM.A33R6_CFC_3</t>
  </si>
  <si>
    <t>BYPLM.A33R6_CFC_4</t>
  </si>
  <si>
    <t>BYPLM.A33R6_CFC_5</t>
  </si>
  <si>
    <t>BYPLM.A33R6_CFC_6</t>
  </si>
  <si>
    <t>BJBHT.A34R6</t>
  </si>
  <si>
    <t>BYPLM.A34R6_CFC_1</t>
  </si>
  <si>
    <t>BYPLM.A34R6_CFC_2</t>
  </si>
  <si>
    <t>BYPLM.A34R6_CFC_3</t>
  </si>
  <si>
    <t>BYPLM.A34R6_CFC_4</t>
  </si>
  <si>
    <t>BYPLM.A34R6_CFC_5</t>
  </si>
  <si>
    <t>UJ67=BY03_1_4_5</t>
  </si>
  <si>
    <t>UJ67=BY03_1_4_6</t>
  </si>
  <si>
    <t>UJ67=BY03_1_4_7</t>
  </si>
  <si>
    <t>UJ67=BY03_1_4_8</t>
  </si>
  <si>
    <t>UJ67=BY03_1_5_1</t>
  </si>
  <si>
    <t>UJ67=BY03_A_9</t>
  </si>
  <si>
    <t>UJ67=BY03_1_5_2</t>
  </si>
  <si>
    <t>UJ67=BY03_A_10</t>
  </si>
  <si>
    <t>UJ67=BY03_1_5_3</t>
  </si>
  <si>
    <t>UJ67=BY03_1_5_4</t>
  </si>
  <si>
    <t>UJ67=BY03_1_5_5</t>
  </si>
  <si>
    <t>UJ67=BY03_1_5_6</t>
  </si>
  <si>
    <t>UJ67=BY03_1_5_7</t>
  </si>
  <si>
    <t>UJ67=BY03_1_5_8</t>
  </si>
  <si>
    <t>UJ67=BY03_1_6_1</t>
  </si>
  <si>
    <t>UJ67=BY03_A_11</t>
  </si>
  <si>
    <t>UJ67=BY03_1_6_2</t>
  </si>
  <si>
    <t>UJ67=BY03_A_12</t>
  </si>
  <si>
    <t>UJ67=BY03_1_6_3</t>
  </si>
  <si>
    <t>UJ67=BY03_1_6_4</t>
  </si>
  <si>
    <t>UJ67=BY03_1_6_5</t>
  </si>
  <si>
    <t>UJ67=BY03_1_6_6</t>
  </si>
  <si>
    <t>UJ67=BY03_1_6_7</t>
  </si>
  <si>
    <t>UJ67=BY03_1_6_8</t>
  </si>
  <si>
    <t>UJ67=BY03_1_7_1</t>
  </si>
  <si>
    <t>UJ67=BY03_A_13</t>
  </si>
  <si>
    <t>UJ67=BY03_1_7_2</t>
  </si>
  <si>
    <t>UJ67=BY03_A_14</t>
  </si>
  <si>
    <t>UJ67=BY03_1_7_3</t>
  </si>
  <si>
    <t>UJ67=BY03_1_7_4</t>
  </si>
  <si>
    <t>UJ67=BY03_1_7_5</t>
  </si>
  <si>
    <t>UJ67=BY03_1_7_6</t>
  </si>
  <si>
    <t>UJ67=BY03_1_7_7</t>
  </si>
  <si>
    <t>UJ67=BY03_1_7_8</t>
  </si>
  <si>
    <t>UJ67=BY03_1_8_1</t>
  </si>
  <si>
    <t>UJ67=BY03_A_15</t>
  </si>
  <si>
    <t>UJ67=BY03_1_8_2</t>
  </si>
  <si>
    <t>UJ67=BY03_A_16</t>
  </si>
  <si>
    <t>UJ67=BY03_1_8_3</t>
  </si>
  <si>
    <t>UJ67=BY03_1_8_4</t>
  </si>
  <si>
    <t>UJ67=BY03_1_8_5</t>
  </si>
  <si>
    <t>UJ67=BY03_1_8_6</t>
  </si>
  <si>
    <t>UJ67=BY03_1_8_7</t>
  </si>
  <si>
    <t>UJ67=BY03_1_8_8</t>
  </si>
  <si>
    <t>UJ67=BY03_1_9_1</t>
  </si>
  <si>
    <t>UJ67=BY03_A_17</t>
  </si>
  <si>
    <t>UJ67=BY03_1_9_2</t>
  </si>
  <si>
    <t>UJ67=BY03_A_18</t>
  </si>
  <si>
    <t>UJ67=BY03_1_9_3</t>
  </si>
  <si>
    <t>UJ67=BY03_1_9_4</t>
  </si>
  <si>
    <t>UJ67=BY03_1_9_5</t>
  </si>
  <si>
    <t>UJ67=BY03_1_9_6</t>
  </si>
  <si>
    <t>UJ67=BY03_1_9_7</t>
  </si>
  <si>
    <t>UJ67=BY03_1_9_8</t>
  </si>
  <si>
    <t>UJ67=BY03_1_10_1</t>
  </si>
  <si>
    <t>UJ67=BY03_A_19</t>
  </si>
  <si>
    <t>UJ67=BY03_1_10_2</t>
  </si>
  <si>
    <t>UJ67=BY03_A_20</t>
  </si>
  <si>
    <t>UJ67=BY03_1_10_3</t>
  </si>
  <si>
    <t>UJ67=BY03_1_10_4</t>
  </si>
  <si>
    <t>UJ67=BY03_1_10_5</t>
  </si>
  <si>
    <t>UJ67=BY03_1_10_6</t>
  </si>
  <si>
    <t>UJ67=BY03_1_10_7</t>
  </si>
  <si>
    <t>UJ67=BY03_1_10_8</t>
  </si>
  <si>
    <t>BLMQI.C25L6</t>
  </si>
  <si>
    <t>BLMQI.D25L6</t>
  </si>
  <si>
    <t>BLMQI.E25L6</t>
  </si>
  <si>
    <t>BLMQI.F25L6</t>
  </si>
  <si>
    <t>BLMQI.A26L6</t>
  </si>
  <si>
    <t>BLMQI.B26L6</t>
  </si>
  <si>
    <t>BLMQI.C26L6</t>
  </si>
  <si>
    <t>BLMQI.D26L6</t>
  </si>
  <si>
    <t>BLMQI.E26L6</t>
  </si>
  <si>
    <t>BLMQI.F26L6</t>
  </si>
  <si>
    <t>BLMQI.A27L6</t>
  </si>
  <si>
    <t>BLMQI.B27L6</t>
  </si>
  <si>
    <t>BLMQI.C27L6</t>
  </si>
  <si>
    <t>BLMQI.D27L6</t>
  </si>
  <si>
    <t>BLMQI.E27L6</t>
  </si>
  <si>
    <t>BLMQI.F27L6</t>
  </si>
  <si>
    <t>BLMQI.A28L6</t>
  </si>
  <si>
    <t>BLMQI.B28L6</t>
  </si>
  <si>
    <t>BLMQI.C28L6</t>
  </si>
  <si>
    <t>BLMQI.D28L6</t>
  </si>
  <si>
    <t>BLMQI.E28L6</t>
  </si>
  <si>
    <t>BLMQI.F28L6</t>
  </si>
  <si>
    <t>BLMQI.A29L6</t>
  </si>
  <si>
    <t>BLMQI.B29L6</t>
  </si>
  <si>
    <t>BLMQI.C29L6</t>
  </si>
  <si>
    <t>BLMQI.D29L6</t>
  </si>
  <si>
    <t>BLMQI.E29L6</t>
  </si>
  <si>
    <t>BLMQI.F29L6</t>
  </si>
  <si>
    <t>BLMQI.A30L6</t>
  </si>
  <si>
    <t>BLMQI.B30L6</t>
  </si>
  <si>
    <t>BLMQI.C30L6</t>
  </si>
  <si>
    <t>BLMQI.D30L6</t>
  </si>
  <si>
    <t>BLMQI.E30L6</t>
  </si>
  <si>
    <t>BLMQI.F30L6</t>
  </si>
  <si>
    <t>BLMQI.A31L6</t>
  </si>
  <si>
    <t>BLMQI.B31L6</t>
  </si>
  <si>
    <t>BLMQI.C31L6</t>
  </si>
  <si>
    <t>BLMQI.D31L6</t>
  </si>
  <si>
    <t>BLMQI.E31L6</t>
  </si>
  <si>
    <t>BLMQI.F31L6</t>
  </si>
  <si>
    <t>BLMQI.A32L6</t>
  </si>
  <si>
    <t>BLMQI.B32L6</t>
  </si>
  <si>
    <t>BLMQI.C32L6</t>
  </si>
  <si>
    <t>BLMQI.D32L6</t>
  </si>
  <si>
    <t>BLMQI.E32L6</t>
  </si>
  <si>
    <t>BLMQI.F32L6</t>
  </si>
  <si>
    <t>BLMQI.A33L6</t>
  </si>
  <si>
    <t>BLMQI.B33L6</t>
  </si>
  <si>
    <t>BLMQI.C33L6</t>
  </si>
  <si>
    <t>BLMQI.D33L6</t>
  </si>
  <si>
    <t>BLMQI.E33L6</t>
  </si>
  <si>
    <t>BLMQI.F33L6</t>
  </si>
  <si>
    <t>BLMQI.A34R5</t>
  </si>
  <si>
    <t>BLMQI.4L6.B1E3_MQY</t>
  </si>
  <si>
    <t>BLMQI.4L6.B2I1_MQY</t>
  </si>
  <si>
    <t>BLMQI.4L6.B1E2_MQY</t>
  </si>
  <si>
    <t>BLMQI.4L6.B2I2_MQY</t>
  </si>
  <si>
    <t>BLMQI.4L6.B1E1_MQY</t>
  </si>
  <si>
    <t>BLMQI.4L6.B2I3_MQY</t>
  </si>
  <si>
    <t>BLMQI.8L6.B1E3_MQML</t>
  </si>
  <si>
    <t>BLMQI.8L6.B2I1_MQML</t>
  </si>
  <si>
    <t>BLMQI.8L6.B1E2_MQML</t>
  </si>
  <si>
    <t>BLMQI.8L6.B2I2_MQML</t>
  </si>
  <si>
    <t>BLMQI.8L6.B1E1_MQML</t>
  </si>
  <si>
    <t>BLMQI.8L6.B2I3_MQML</t>
  </si>
  <si>
    <t>BLMQI.5L6.B1E3_MQY</t>
  </si>
  <si>
    <t>BLMQI.5L6.B2I1_MQY</t>
  </si>
  <si>
    <t>BLMDI.683840.B1</t>
  </si>
  <si>
    <t>BLMDI.683841.B1</t>
  </si>
  <si>
    <t>BLMDI.684211.B1</t>
  </si>
  <si>
    <t>BLMDI.684210.B1</t>
  </si>
  <si>
    <t>BLMDI.684488.B1</t>
  </si>
  <si>
    <t>BLMDI.684487.B1</t>
  </si>
  <si>
    <t>BLMDI.684790.B1</t>
  </si>
  <si>
    <t>BLMDI.684791.B1</t>
  </si>
  <si>
    <t>BLMDI.685860.B1</t>
  </si>
  <si>
    <t>BLMDI.685861.B1</t>
  </si>
  <si>
    <t>BLMDI.686850.B1</t>
  </si>
  <si>
    <t>BLMDI.686851.B1</t>
  </si>
  <si>
    <t>BLMDI.688010.B1</t>
  </si>
  <si>
    <t>BLMDI.688011.B1</t>
  </si>
  <si>
    <t>BLMDI.689590.B1</t>
  </si>
  <si>
    <t>BLMDI.689591.B1</t>
  </si>
  <si>
    <t>BLMDI.683840.D1L1_175_89</t>
  </si>
  <si>
    <t>BLMDI.683841.D1R1_175_89</t>
  </si>
  <si>
    <t>BLMDI.684211.D1B1_212_102</t>
  </si>
  <si>
    <t>BLMDI.684210.D1T1_212_102</t>
  </si>
  <si>
    <t>BLMDI.684488.D1R1_252_109</t>
  </si>
  <si>
    <t>BLMDI.684487.D1L1_252_109</t>
  </si>
  <si>
    <t>BLMDI.684790.D1T1_269_162</t>
  </si>
  <si>
    <t>BLMDI.684791.D1B1_269_164</t>
  </si>
  <si>
    <t>BLMDI.685860.D1L1_377_203</t>
  </si>
  <si>
    <t>BLMDI.685861.D1R1_377_203</t>
  </si>
  <si>
    <t>BLMDI.686850.D1T1_497_254</t>
  </si>
  <si>
    <t>BLMDI.686851.D1B1_497_254</t>
  </si>
  <si>
    <t>BLMDI.688010.D1L1_617_306</t>
  </si>
  <si>
    <t>BLMDI.688011.D1R1_617_306</t>
  </si>
  <si>
    <t>BLMDI.689590.D1T1_750_306</t>
  </si>
  <si>
    <t>BLMDI.689591.D1B1_750_306</t>
  </si>
  <si>
    <t>BLMDS.689697.B1</t>
  </si>
  <si>
    <t>BLMDS.689723.B1</t>
  </si>
  <si>
    <t>BLMDS.689742.B1</t>
  </si>
  <si>
    <t>BLMDS.689760.B1</t>
  </si>
  <si>
    <t>BLMDS.689775.B1</t>
  </si>
  <si>
    <t>BLMDI.689822.B1</t>
  </si>
  <si>
    <t>BLMDS.689697.D1C1_668_DUMP</t>
  </si>
  <si>
    <t>BLMDS.689723.D1C1_3119_DUMP</t>
  </si>
  <si>
    <t>BLMDS.689742.D1C1_5105_DUMP</t>
  </si>
  <si>
    <t>BLMDS.689760.D1C1_6901_DUMP</t>
  </si>
  <si>
    <t>BLMDS.689775.D1L1_8501_DUMP</t>
  </si>
  <si>
    <t>BLMDS.689775.D1C1_8501_DUMP</t>
  </si>
  <si>
    <t>BLMDS.689775.D1R1_8501_DUMP</t>
  </si>
  <si>
    <t>BLMDI.689822.D1CT_13200_DUMP</t>
  </si>
  <si>
    <t>BLMDI.623846.B2</t>
  </si>
  <si>
    <t>BLMDI.623847.B2</t>
  </si>
  <si>
    <t>BLMDI.624218.B2</t>
  </si>
  <si>
    <t>BLMDI.624217.B2</t>
  </si>
  <si>
    <t>BLMDI.624518.B2</t>
  </si>
  <si>
    <t>BLMDI.624517.B2</t>
  </si>
  <si>
    <t>BLMDI.624817.B2</t>
  </si>
  <si>
    <t>BLMDI.624818.B2</t>
  </si>
  <si>
    <t>BLMDI.623846.D2L1_175_89</t>
  </si>
  <si>
    <t>BLMDI.623847.D2R1_175_89</t>
  </si>
  <si>
    <t>BLMDI.624218.D2B1_212_102</t>
  </si>
  <si>
    <t>BLMDI.624217.D2T1_212_102</t>
  </si>
  <si>
    <t>BLMDI.624518.D2R1_252_109</t>
  </si>
  <si>
    <t>BLMDI.624517.D2L1_252_109</t>
  </si>
  <si>
    <t>BLMDI.624817.D2T1_269_162</t>
  </si>
  <si>
    <t>BLMDI.624818.D2B1_269_164</t>
  </si>
  <si>
    <t>BLMDI.625880.B2</t>
  </si>
  <si>
    <t>BLMDI.625881.B2</t>
  </si>
  <si>
    <t>BLMDI.626850.B2</t>
  </si>
  <si>
    <t>BLMDI.626851.B2</t>
  </si>
  <si>
    <t>BLMDI.628010.B2</t>
  </si>
  <si>
    <t>BLMDI.628011.B2</t>
  </si>
  <si>
    <t>BLMDI.629590.B2</t>
  </si>
  <si>
    <t>BLMDI.629591.B2</t>
  </si>
  <si>
    <t>BLMDI.625880.D2L1_377_203</t>
  </si>
  <si>
    <t>BLMDI.625881.D2R1_377_203</t>
  </si>
  <si>
    <t>BLMDI.626850.D2T1_497_254</t>
  </si>
  <si>
    <t>BLMDI.626851.D2B1_497_254</t>
  </si>
  <si>
    <t>BLMDI.628010.D2L1_617_306</t>
  </si>
  <si>
    <t>BLMDI.628011.D2R1_617_306</t>
  </si>
  <si>
    <t>BLMDI.629590.D2T1_750_306</t>
  </si>
  <si>
    <t>BLMDI.629591.D2B1_750_306</t>
  </si>
  <si>
    <t>BLMDS.629698.B2</t>
  </si>
  <si>
    <t>BLMDS.629723.B2</t>
  </si>
  <si>
    <t>BLMDS.629742.B2</t>
  </si>
  <si>
    <t>BLMDS.629760.B2</t>
  </si>
  <si>
    <t>BLMDS.629775.B2</t>
  </si>
  <si>
    <t>BLMDI.629822.B2</t>
  </si>
  <si>
    <t>BLMDS.629698.D2C1_750_DUMP</t>
  </si>
  <si>
    <t>BLMDS.629723.D2C1_3278_DUMP</t>
  </si>
  <si>
    <t>BLMDS.629742.D2C1_5187_DUMP</t>
  </si>
  <si>
    <t>BLMDS.629760.D2C1_6983_DUMP</t>
  </si>
  <si>
    <t>BLMDS.629775.D2L1_8501_DUMP</t>
  </si>
  <si>
    <t>BLMDS.629775.D2C1_8501_DUMP</t>
  </si>
  <si>
    <t>BLMDS.629775.D2R1_8501_DUMP</t>
  </si>
  <si>
    <t>BLMDI.629822.D2CT_13200_DUMP</t>
  </si>
  <si>
    <t>BLMQI.5L6.B1E2_MQY</t>
  </si>
  <si>
    <t>BLMQI.5L6.B2I2_MQY</t>
  </si>
  <si>
    <t>BLMQI.5L6.B1E1_MQY</t>
  </si>
  <si>
    <t>BLMQI.5L6.B2I3_MQY</t>
  </si>
  <si>
    <t>2_8_A1-A2</t>
  </si>
  <si>
    <t>TCDSB.4L6.B1</t>
  </si>
  <si>
    <t>TCDSA.4L6.B1</t>
  </si>
  <si>
    <t>TCDQA.4L6.B2</t>
  </si>
  <si>
    <t>TCDQA.A4L6.B2</t>
  </si>
  <si>
    <t>TCDQA.B4L6.B2</t>
  </si>
  <si>
    <t>MKD.B5L6.B1</t>
  </si>
  <si>
    <t>MKD.G5L6.B1</t>
  </si>
  <si>
    <t>MKD.M5L6.B1</t>
  </si>
  <si>
    <t>BJBAP.C5L6_8</t>
  </si>
  <si>
    <t>BJBAP.C5L6_7</t>
  </si>
  <si>
    <t>BJBAP.C5L6_6</t>
  </si>
  <si>
    <t>BJBAP.C5L6_5</t>
  </si>
  <si>
    <t>BJBAP.A8L6_8</t>
  </si>
  <si>
    <t>BJBAP.A8L6_7</t>
  </si>
  <si>
    <t>BJBAP.A9L6_8</t>
  </si>
  <si>
    <t>BJBAP.A9L6_7</t>
  </si>
  <si>
    <t>BJBAP.A10L6_8</t>
  </si>
  <si>
    <t>BJBAP.A10L6_7</t>
  </si>
  <si>
    <t>BJBAP.A11L6_8</t>
  </si>
  <si>
    <t>BJBAP.A11L6_7</t>
  </si>
  <si>
    <t>TCDSB.4R6.B2</t>
  </si>
  <si>
    <t>TCDSA.4R6.B2</t>
  </si>
  <si>
    <t>TCDQB.4L6.B2</t>
  </si>
  <si>
    <t>TCDQA.4R6.B1</t>
  </si>
  <si>
    <t>TCDQB.4R6.B1</t>
  </si>
  <si>
    <t>MKD.B5R6.B2</t>
  </si>
  <si>
    <t>MKD.G5R6.B2</t>
  </si>
  <si>
    <t>MKD.M5R6.B2</t>
  </si>
  <si>
    <t>BLMQI.9L6.B1E3_MQM</t>
  </si>
  <si>
    <t>BLMQI.9L6.B2I1_MQM</t>
  </si>
  <si>
    <t>BLMQI.9L6.B1E2_MQM</t>
  </si>
  <si>
    <t>BLMQI.9L6.B2I2_MQM</t>
  </si>
  <si>
    <t>BLMQI.9L6.B1E1_MQM</t>
  </si>
  <si>
    <t>BLMQI.9L6.B2I3_MQM</t>
  </si>
  <si>
    <t>BLMQI.10L6.B1E3_MQML</t>
  </si>
  <si>
    <t>BLMQI.10L6.B2I1_MQML</t>
  </si>
  <si>
    <t>BLMQI.10L6.B1E2_MQML</t>
  </si>
  <si>
    <t>BLMQI.10L6.B2I2_MQML</t>
  </si>
  <si>
    <t>BLMQI.10L6.B1E1_MQML</t>
  </si>
  <si>
    <t>BLMQI.10L6.B2I3_MQML</t>
  </si>
  <si>
    <t>BLMQI.11L6.B1E3_MQ</t>
  </si>
  <si>
    <t>BLMQI.11L6.B2I1_MQ</t>
  </si>
  <si>
    <t>BLMQI.11L6.B1E2_MQ</t>
  </si>
  <si>
    <t>BLMQI.11L6.B2I2_MQ</t>
  </si>
  <si>
    <t>BLMQI.11L6.B1E1_MQ</t>
  </si>
  <si>
    <t>BLMQI.11L6.B2I3_MQ</t>
  </si>
  <si>
    <t>BLMQI.12L6.B1E3_MQ</t>
  </si>
  <si>
    <t>BLMQI.12L6.B2I1_MQ</t>
  </si>
  <si>
    <t>BLMQI.12L6.B1E2_MQ</t>
  </si>
  <si>
    <t>BLMQI.12L6.B2I2_MQ</t>
  </si>
  <si>
    <t>BLMQI.12L6.B1E1_MQ</t>
  </si>
  <si>
    <t>BLMQI.12L6.B2I3_MQ</t>
  </si>
  <si>
    <t>BLMQI.13L6.B1E3_MQ</t>
  </si>
  <si>
    <t>BLMQI.13L6.B2I1_MQ</t>
  </si>
  <si>
    <t>BLMQI.13L6.B1E2_MQ</t>
  </si>
  <si>
    <t>BLMQI.13L6.B2I2_MQ</t>
  </si>
  <si>
    <t>BLMQI.13L6.B1E1_MQ</t>
  </si>
  <si>
    <t>BLMQI.13L6.B2I3_MQ</t>
  </si>
  <si>
    <t>BLMQI.14L6.B1E3_MQ</t>
  </si>
  <si>
    <t>BLMQI.14L6.B2I1_MQ</t>
  </si>
  <si>
    <t>BLMQI.14L6.B1E2_MQ</t>
  </si>
  <si>
    <t>BLMQI.14L6.B2I2_MQ</t>
  </si>
  <si>
    <t>BLMQI.14L6.B1E1_MQ</t>
  </si>
  <si>
    <t>BLMQI.14L6.B2I3_MQ</t>
  </si>
  <si>
    <t>BLMQI.15L6.B1E3_MQ</t>
  </si>
  <si>
    <t>BLMQI.15L6.B2I1_MQ</t>
  </si>
  <si>
    <t>BLMQI.15L6.B1E2_MQ</t>
  </si>
  <si>
    <t>BLMQI.15L6.B2I2_MQ</t>
  </si>
  <si>
    <t>BLMQI.15L6.B1E1_MQ</t>
  </si>
  <si>
    <t>BLMQI.15L6.B2I3_MQ</t>
  </si>
  <si>
    <t>BLMQI.16L6.B1E3_MQ</t>
  </si>
  <si>
    <t>BLMQI.16L6.B2I1_MQ</t>
  </si>
  <si>
    <t>BLMQI.16L6.B1E2_MQ</t>
  </si>
  <si>
    <t>BLMQI.16L6.B2I2_MQ</t>
  </si>
  <si>
    <t>BLMQI.16L6.B1E1_MQ</t>
  </si>
  <si>
    <t>BLMQI.16L6.B2I3_MQ</t>
  </si>
  <si>
    <t>BLMQI.17L6.B1E3_MQ</t>
  </si>
  <si>
    <t>BLMQI.17L6.B2I1_MQ</t>
  </si>
  <si>
    <t>BLMQI.17L6.B1E2_MQ</t>
  </si>
  <si>
    <t>BLMQI.17L6.B2I2_MQ</t>
  </si>
  <si>
    <t>BLMQI.17L6.B1E1_MQ</t>
  </si>
  <si>
    <t>BLMQI.17L6.B2I3_MQ</t>
  </si>
  <si>
    <t>BLMQI.18L6.B1E3_MQ</t>
  </si>
  <si>
    <t>BLMQI.18L6.B2I1_MQ</t>
  </si>
  <si>
    <t>BLMQI.18L6.B1E2_MQ</t>
  </si>
  <si>
    <t>BLMQI.18L6.B2I2_MQ</t>
  </si>
  <si>
    <t>BLMQI.18L6.B1E1_MQ</t>
  </si>
  <si>
    <t>BLMQI.18L6.B2I3_MQ</t>
  </si>
  <si>
    <t>BLMQI.19L6.B1E3_MQ</t>
  </si>
  <si>
    <t>BLMQI.19L6.B2I1_MQ</t>
  </si>
  <si>
    <t>BLMQI.19L6.B1E2_MQ</t>
  </si>
  <si>
    <t>BLMQI.19L6.B2I2_MQ</t>
  </si>
  <si>
    <t>BLMQI.19L6.B1E1_MQ</t>
  </si>
  <si>
    <t>BLMQI.19L6.B2I3_MQ</t>
  </si>
  <si>
    <t>BLMQI.20L6.B1E3_MQ</t>
  </si>
  <si>
    <t>BLMQI.20L6.B2I1_MQ</t>
  </si>
  <si>
    <t>BLMQI.20L6.B1E2_MQ</t>
  </si>
  <si>
    <t>BLMQI.20L6.B2I2_MQ</t>
  </si>
  <si>
    <t>BLMQI.20L6.B1E1_MQ</t>
  </si>
  <si>
    <t>BLMQI.20L6.B2I3_MQ</t>
  </si>
  <si>
    <t>BLMQI.21L6.B1E3_MQ</t>
  </si>
  <si>
    <t>BLMQI.21L6.B2I1_MQ</t>
  </si>
  <si>
    <t>BLMQI.21L6.B1E2_MQ</t>
  </si>
  <si>
    <t>BLMQI.21L6.B2I2_MQ</t>
  </si>
  <si>
    <t>BLMQI.21L6.B1E1_MQ</t>
  </si>
  <si>
    <t>BLMQI.21L6.B2I3_MQ</t>
  </si>
  <si>
    <t>BLMQI.22L6.B1E3_MQ</t>
  </si>
  <si>
    <t>BLMQI.22L6.B2I1_MQ</t>
  </si>
  <si>
    <t>BLMQI.22L6.B1E2_MQ</t>
  </si>
  <si>
    <t>BLMQI.22L6.B2I2_MQ</t>
  </si>
  <si>
    <t>BLMQI.22L6.B1E1_MQ</t>
  </si>
  <si>
    <t>BLMQI.22L6.B2I3_MQ</t>
  </si>
  <si>
    <t>BLMQI.23L6.B1E3_MQ</t>
  </si>
  <si>
    <t>BLMQI.23L6.B2I1_MQ</t>
  </si>
  <si>
    <t>BLMQI.23L6.B1E2_MQ</t>
  </si>
  <si>
    <t>BLMQI.23L6.B2I2_MQ</t>
  </si>
  <si>
    <t>BLMQI.23L6.B1E1_MQ</t>
  </si>
  <si>
    <t>BLMQI.23L6.B2I3_MQ</t>
  </si>
  <si>
    <t>BLMQI.24L6.B1E3_MQ</t>
  </si>
  <si>
    <t>BLMQI.24L6.B2I1_MQ</t>
  </si>
  <si>
    <t>BLMQI.24L6.B1E2_MQ</t>
  </si>
  <si>
    <t>BLMQI.24L6.B2I2_MQ</t>
  </si>
  <si>
    <t>BLMQI.24L6.B1E1_MQ</t>
  </si>
  <si>
    <t>BLMQI.24L6.B2I3_MQ</t>
  </si>
  <si>
    <t>BLMQI.25L6.B1E3_MQ</t>
  </si>
  <si>
    <t>BLMQI.25L6.B2I1_MQ</t>
  </si>
  <si>
    <t>BLMQI.25L6.B1E2_MQ</t>
  </si>
  <si>
    <t>BLMQI.25L6.B2I2_MQ</t>
  </si>
  <si>
    <t>BLMQI.25L6.B1E1_MQ</t>
  </si>
  <si>
    <t>BLMQI.25L6.B2I3_MQ</t>
  </si>
  <si>
    <t>BLMQI.26L6.B1E3_MQ</t>
  </si>
  <si>
    <t>BLMQI.26L6.B2I1_MQ</t>
  </si>
  <si>
    <t>BLMQI.26L6.B1E2_MQ</t>
  </si>
  <si>
    <t>BLMQI.26L6.B2I2_MQ</t>
  </si>
  <si>
    <t>BLMQI.26L6.B1E1_MQ</t>
  </si>
  <si>
    <t>BLMQI.26L6.B2I3_MQ</t>
  </si>
  <si>
    <t>BLMQI.27L6.B1E3_MQ</t>
  </si>
  <si>
    <t>BLMQI.27L6.B2I1_MQ</t>
  </si>
  <si>
    <t>BLMQI.27L6.B1E2_MQ</t>
  </si>
  <si>
    <t>BLMQI.27L6.B2I2_MQ</t>
  </si>
  <si>
    <t>BLMQI.27L6.B1E1_MQ</t>
  </si>
  <si>
    <t>BLMQI.27L6.B2I3_MQ</t>
  </si>
  <si>
    <t>BLMQI.28L6.B1E3_MQ</t>
  </si>
  <si>
    <t>BLMQI.28L6.B2I1_MQ</t>
  </si>
  <si>
    <t>BLMQI.28L6.B1E2_MQ</t>
  </si>
  <si>
    <t>BLMQI.28L6.B2I2_MQ</t>
  </si>
  <si>
    <t>BLMQI.28L6.B1E1_MQ</t>
  </si>
  <si>
    <t>BLMQI.28L6.B2I3_MQ</t>
  </si>
  <si>
    <t>BLMQI.29L6.B1E3_MQ</t>
  </si>
  <si>
    <t>BLMQI.29L6.B2I1_MQ</t>
  </si>
  <si>
    <t>BLMQI.29L6.B1E2_MQ</t>
  </si>
  <si>
    <t>BJBAP.I4R6</t>
  </si>
  <si>
    <t>BJBAP.J4R6</t>
  </si>
  <si>
    <t>BJBAP.K4R6</t>
  </si>
  <si>
    <t>2-2</t>
  </si>
  <si>
    <t>3-2</t>
  </si>
  <si>
    <t>4-2</t>
  </si>
  <si>
    <t>9-2</t>
  </si>
  <si>
    <t>10-2</t>
  </si>
  <si>
    <t>1-3</t>
  </si>
  <si>
    <t>BJBAP.I4L6</t>
  </si>
  <si>
    <t>BJBAP.J4L6</t>
  </si>
  <si>
    <t>BJBAP.K4L6</t>
  </si>
  <si>
    <t>TCDQU.4L6.B2</t>
  </si>
  <si>
    <t>BLMDI.H2TD68</t>
  </si>
  <si>
    <t>BLMDI.H2TD62</t>
  </si>
  <si>
    <t>BJBHT.I4R6</t>
  </si>
  <si>
    <t>BJBAP.I4R6_1</t>
  </si>
  <si>
    <t>BJBAP.I4R6_2</t>
  </si>
  <si>
    <t>BJBAP.I4R6_3</t>
  </si>
  <si>
    <t>BJBAP.I4R6_4</t>
  </si>
  <si>
    <t>BJBAP.I4R6_5</t>
  </si>
  <si>
    <t>BJBAP.I4R6_6</t>
  </si>
  <si>
    <t>BJBAP.I4R6_7</t>
  </si>
  <si>
    <t>BJBAP.I4R6_8</t>
  </si>
  <si>
    <t>BJBHT.J4R6</t>
  </si>
  <si>
    <t>BJBAP.J4R6_1</t>
  </si>
  <si>
    <t>BJBAP.J4R6_2</t>
  </si>
  <si>
    <t>BJBAP.J4R6_3</t>
  </si>
  <si>
    <t>BJBAP.J4R6_4</t>
  </si>
  <si>
    <t>BJBAP.J4R6_5</t>
  </si>
  <si>
    <t>BJBAP.J4R6_6</t>
  </si>
  <si>
    <t>BJBAP.J4R6_7</t>
  </si>
  <si>
    <t>BJBAP.J4R6_8</t>
  </si>
  <si>
    <t>BJBHT.K4R6</t>
  </si>
  <si>
    <t>BJBAP.K4R6_1</t>
  </si>
  <si>
    <t>BJBAP.K4R6_2</t>
  </si>
  <si>
    <t>BJBAP.K4R6_3</t>
  </si>
  <si>
    <t>BJBAP.K4R6_4</t>
  </si>
  <si>
    <t>BJBAP.K4R6_5</t>
  </si>
  <si>
    <t>BJBAP.K4R6_6</t>
  </si>
  <si>
    <t>BJBAP.K4R6_7</t>
  </si>
  <si>
    <t>BJBAP.K4R6_8</t>
  </si>
  <si>
    <t>BLMQI.29L6.B2I2_MQ</t>
  </si>
  <si>
    <t>BLMQI.29L6.B1E1_MQ</t>
  </si>
  <si>
    <t>BLMQI.29L6.B2I3_MQ</t>
  </si>
  <si>
    <t>BLMQI.30L6.B1E3_MQ</t>
  </si>
  <si>
    <t>BLMQI.30L6.B2I1_MQ</t>
  </si>
  <si>
    <t>BLMQI.30L6.B1E2_MQ</t>
  </si>
  <si>
    <t>BLMQI.30L6.B2I2_MQ</t>
  </si>
  <si>
    <t>BLMQI.30L6.B1E1_MQ</t>
  </si>
  <si>
    <t>BLMQI.30L6.B2I3_MQ</t>
  </si>
  <si>
    <t>BLMQI.31L6.B1E3_MQ</t>
  </si>
  <si>
    <t>BLMQI.31L6.B2I1_MQ</t>
  </si>
  <si>
    <t>BLMQI.31L6.B1E2_MQ</t>
  </si>
  <si>
    <t>BLMQI.31L6.B2I2_MQ</t>
  </si>
  <si>
    <t>BLMQI.31L6.B1E1_MQ</t>
  </si>
  <si>
    <t>BLMQI.31L6.B2I3_MQ</t>
  </si>
  <si>
    <t>BLMQI.32L6.B1E3_MQ</t>
  </si>
  <si>
    <t>BLMQI.32L6.B2I1_MQ</t>
  </si>
  <si>
    <t>BLMQI.32L6.B1E2_MQ</t>
  </si>
  <si>
    <t>BLMQI.32L6.B2I2_MQ</t>
  </si>
  <si>
    <t>BLMQI.32L6.B1E1_MQ</t>
  </si>
  <si>
    <t>BLMQI.32L6.B2I3_MQ</t>
  </si>
  <si>
    <t>BLMQI.33L6.B1E3_MQ</t>
  </si>
  <si>
    <t>BLMQI.33L6.B2I1_MQ</t>
  </si>
  <si>
    <t>BLMQI.33L6.B1E2_MQ</t>
  </si>
  <si>
    <t>BLMQI.33L6.B2I2_MQ</t>
  </si>
  <si>
    <t>BLMQI.33L6.B1E1_MQ</t>
  </si>
  <si>
    <t>BLMQI.33L6.B2I3_MQ</t>
  </si>
  <si>
    <t>SR6=BY02_3_10_7_2</t>
  </si>
  <si>
    <t>SR6=BY02_3_10_7_3</t>
  </si>
  <si>
    <t>SR6=BY02_3_10_7_4</t>
  </si>
  <si>
    <t>SR6=BY02_3_11_8_1</t>
  </si>
  <si>
    <t>SR6=BY02_3_11_8_2</t>
  </si>
  <si>
    <t>SR6=BY02_3_11_8_3</t>
  </si>
  <si>
    <t>SR6=BY02_3_11_8_4</t>
  </si>
  <si>
    <t>TCDQDirect dump</t>
  </si>
  <si>
    <t>BYPLM.A22R6_7</t>
  </si>
  <si>
    <t>BYPLM.A22R6_8</t>
  </si>
  <si>
    <t>BYPLM.A23R6_7</t>
  </si>
  <si>
    <t>BYPLM.A23R6_8</t>
  </si>
  <si>
    <t>BYPLM.A24R6_7</t>
  </si>
  <si>
    <t>BYPLM.A24R6_8</t>
  </si>
  <si>
    <t>BYPLM.A25R6_7</t>
  </si>
  <si>
    <t>BYPLM.A25R6_8</t>
  </si>
  <si>
    <t>BYPLM.A26R6_7</t>
  </si>
  <si>
    <t>BYPLM.A26R6_8</t>
  </si>
  <si>
    <t>BYPLM.A27R6_7</t>
  </si>
  <si>
    <t>BYPLM.A27R6_8</t>
  </si>
  <si>
    <t>BYPLM.A28R6_7</t>
  </si>
  <si>
    <t>BYPLM.A28R6_8</t>
  </si>
  <si>
    <t>SR6=BY05_G_12_7</t>
  </si>
  <si>
    <t>SR6=BY05_G_12_8</t>
  </si>
  <si>
    <t>SR6=BY05_H_7_7</t>
  </si>
  <si>
    <t>SR6=BY05_H_7_8</t>
  </si>
  <si>
    <t>SR6=BY05_H_8_7</t>
  </si>
  <si>
    <t>SR6=BY05_H_8_8</t>
  </si>
  <si>
    <t>SR6=BY05_H_9_7</t>
  </si>
  <si>
    <t>SR6=BY05_H_9_8</t>
  </si>
  <si>
    <t>SR6=BY05_H_10_7</t>
  </si>
  <si>
    <t>SR6=BY05_H_10_8</t>
  </si>
  <si>
    <t>SR6=BY05_H_11_7</t>
  </si>
  <si>
    <t>SR6=BY05_H_11_8</t>
  </si>
  <si>
    <t>SR6=BY05_H_12_7</t>
  </si>
  <si>
    <t>SR6=BY05_H_12_8</t>
  </si>
  <si>
    <t>SR6=BY02_3_13_9_1</t>
  </si>
  <si>
    <t>SR6=BY02_3_13_9_2</t>
  </si>
  <si>
    <t>SR6=BY02_3_13_9_3</t>
  </si>
  <si>
    <t>SR6=BY02_3_13_9_4</t>
  </si>
  <si>
    <t>SR6=BY02_3_14_10_1</t>
  </si>
  <si>
    <t>SR6=BY02_3_14_10_2</t>
  </si>
  <si>
    <t>SR6=BY02_3_14_10_3</t>
  </si>
  <si>
    <t>SR6=BY02_3_14_10_4</t>
  </si>
  <si>
    <t>SR6=BY02_3_15_11_1</t>
  </si>
  <si>
    <t>SR6=BY02_3_15_11_2</t>
  </si>
  <si>
    <t>SR6=BY02_3_15_11_3</t>
  </si>
  <si>
    <t>SR6=BY02_3_15_11_4</t>
  </si>
  <si>
    <t>BYPLM.A29R6_7</t>
  </si>
  <si>
    <t>BYPLM.A29R6_8</t>
  </si>
  <si>
    <t>BYPLM.A30R6_7</t>
  </si>
  <si>
    <t>BYPLM.A30R6_8</t>
  </si>
  <si>
    <t>BYPLM.A31R6_7</t>
  </si>
  <si>
    <t>BYPLM.A31R6_8</t>
  </si>
  <si>
    <t>BYPLM.A32R6_7</t>
  </si>
  <si>
    <t>BYPLM.A32R6_8</t>
  </si>
  <si>
    <t>BYPLM.A33R6_7</t>
  </si>
  <si>
    <t>BYPLM.A33R6_8</t>
  </si>
  <si>
    <t>BYPLM.A34R6_7</t>
  </si>
  <si>
    <t>BYPLM.A34R6_8</t>
  </si>
  <si>
    <t>SR6=BY05_I_7_7</t>
  </si>
  <si>
    <t>SR6=BY05_I_7_8</t>
  </si>
  <si>
    <t>SR6=BY05_I_8_7</t>
  </si>
  <si>
    <t>SR6=BY05_I_8_8</t>
  </si>
  <si>
    <t>SR6=BY05_I_9_7</t>
  </si>
  <si>
    <t>SR6=BY05_I_9_8</t>
  </si>
  <si>
    <t>SR6=BY05_I_10_7</t>
  </si>
  <si>
    <t>SR6=BY05_I_10_8</t>
  </si>
  <si>
    <t>SR6=BY05_I_11_7</t>
  </si>
  <si>
    <t>SR6=BY05_I_11_8</t>
  </si>
  <si>
    <t>SR6=BY05_I_12_7</t>
  </si>
  <si>
    <t>SR6=BY05_I_12_8</t>
  </si>
  <si>
    <t>SR6=BY02_3_17_13_1</t>
  </si>
  <si>
    <t>SR6=BY02_3_17_13_2</t>
  </si>
  <si>
    <t>SR6=BY02_3_17_13_3</t>
  </si>
  <si>
    <t>SR6=BY02_3_17_13_4</t>
  </si>
  <si>
    <t>SR6=BY02_3_18_14_1</t>
  </si>
  <si>
    <t>SR6=BY02_3_18_14_2</t>
  </si>
  <si>
    <t>SR6=BY02_3_18_14_3</t>
  </si>
  <si>
    <t>SR6=BY02_3_18_14_4</t>
  </si>
  <si>
    <t>SR6=BY02_3_19_15_1</t>
  </si>
  <si>
    <t>SR6=BY02_3_19_15_2</t>
  </si>
  <si>
    <t>BYPLM.A28L6_CFC_6</t>
  </si>
  <si>
    <t>BJBHT.A29L6</t>
  </si>
  <si>
    <t>BYPLM.A29L6_CFC_1</t>
  </si>
  <si>
    <t>BYPLM.A29L6_CFC_2</t>
  </si>
  <si>
    <t>BYPLM.A29L6_CFC_3</t>
  </si>
  <si>
    <t>BYPLM.A29L6_CFC_4</t>
  </si>
  <si>
    <t>BYPLM.A29L6_CFC_5</t>
  </si>
  <si>
    <t>BYPLM.A29L6_CFC_6</t>
  </si>
  <si>
    <t>BJBHT.A30L6</t>
  </si>
  <si>
    <t>BYPLM.A30L6_CFC_1</t>
  </si>
  <si>
    <t>BYPLM.A30L6_CFC_2</t>
  </si>
  <si>
    <t>BYPLM.A30L6_CFC_3</t>
  </si>
  <si>
    <t>BYPLM.A30L6_CFC_4</t>
  </si>
  <si>
    <t>BYPLM.A30L6_CFC_5</t>
  </si>
  <si>
    <t>BYPLM.A30L6_CFC_6</t>
  </si>
  <si>
    <t>BJBHT.A31L6</t>
  </si>
  <si>
    <t>BYPLM.A31L6_CFC_1</t>
  </si>
  <si>
    <t>BYPLM.A31L6_CFC_2</t>
  </si>
  <si>
    <t>BYPLM.A31L6_CFC_3</t>
  </si>
  <si>
    <t>BYPLM.A31L6_CFC_4</t>
  </si>
  <si>
    <t>BYPLM.A31L6_CFC_5</t>
  </si>
  <si>
    <t>BYPLM.A31L6_CFC_6</t>
  </si>
  <si>
    <t>BJBHT.A32L6</t>
  </si>
  <si>
    <t>BYPLM.A32L6_CFC_1</t>
  </si>
  <si>
    <t>BYPLM.A32L6_CFC_2</t>
  </si>
  <si>
    <t>BYPLM.A32L6_CFC_3</t>
  </si>
  <si>
    <t>BYPLM.A32L6_CFC_4</t>
  </si>
  <si>
    <t>BYPLM.A32L6_CFC_5</t>
  </si>
  <si>
    <t>BYPLM.A32L6_CFC_6</t>
  </si>
  <si>
    <t>BJBHT.A33L6</t>
  </si>
  <si>
    <t>BYPLM.A33L6_CFC_1</t>
  </si>
  <si>
    <t>BYPLM.A33L6_CFC_2</t>
  </si>
  <si>
    <t>BYPLM.A33L6_CFC_3</t>
  </si>
  <si>
    <t>BYPLM.A33L6_CFC_4</t>
  </si>
  <si>
    <t>BYPLM.A33L6_CFC_5</t>
  </si>
  <si>
    <t>BYPLM.A33L6_CFC_6</t>
  </si>
  <si>
    <t>MSDB.A4L6.B1</t>
  </si>
  <si>
    <t xml:space="preserve">  Optical link tunnel</t>
  </si>
  <si>
    <t>TCDQU.4R6.B1</t>
  </si>
  <si>
    <t>TCDQD.4R6.B1</t>
  </si>
  <si>
    <t>TD 62</t>
  </si>
  <si>
    <t>UD 62</t>
  </si>
  <si>
    <t>BY03</t>
  </si>
  <si>
    <t>BY04</t>
  </si>
  <si>
    <t>BJBAP.TD62.1</t>
  </si>
  <si>
    <t>BJBAP.TD62.2</t>
  </si>
  <si>
    <t>BJBAP.UD62</t>
  </si>
  <si>
    <t>TD 68</t>
  </si>
  <si>
    <t>BJBAP.TD68.1</t>
  </si>
  <si>
    <t>BJBAP.TD68.2</t>
  </si>
  <si>
    <t>UD 68</t>
  </si>
  <si>
    <t>BJBAP.UD68</t>
  </si>
  <si>
    <t xml:space="preserve">P.cord </t>
  </si>
  <si>
    <t>Chas.</t>
  </si>
  <si>
    <t>Con.</t>
  </si>
  <si>
    <t>Half octant 6 left</t>
  </si>
  <si>
    <t>BJBAP.A4R6_1</t>
  </si>
  <si>
    <t>BJBAP.A4R6_2</t>
  </si>
  <si>
    <t>BJBAP.A4R6_3</t>
  </si>
  <si>
    <t>BJBAP.A4R6_4</t>
  </si>
  <si>
    <t>BJBAP.A4R6_5</t>
  </si>
  <si>
    <t>BJBAP.A4R6_6</t>
  </si>
  <si>
    <t>BJBAP.B4R6_1</t>
  </si>
  <si>
    <t>BJBAP.B4R6_2</t>
  </si>
  <si>
    <t>BJBAP.B4R6_3</t>
  </si>
  <si>
    <t>BJBAP.B4R6_4</t>
  </si>
  <si>
    <t>BJBAP.B4R6_5</t>
  </si>
  <si>
    <t>BJBAP.B4R6_6</t>
  </si>
  <si>
    <t>BJBAP.C4R6_1</t>
  </si>
  <si>
    <t>BJBAP.C4R6_2</t>
  </si>
  <si>
    <t>BJBAP.C4R6_3</t>
  </si>
  <si>
    <t>BJBAP.C4R6_4</t>
  </si>
  <si>
    <t>BJBAP.C4R6_5</t>
  </si>
  <si>
    <t>BJBAP.C4R6_6</t>
  </si>
  <si>
    <t>BJBAP.A5R6_1</t>
  </si>
  <si>
    <t>BJBAP.A5R6_2</t>
  </si>
  <si>
    <t>BJBAP.A5R6_3</t>
  </si>
  <si>
    <t>BJBAP.A5R6_4</t>
  </si>
  <si>
    <t>BJBAP.A5R6_5</t>
  </si>
  <si>
    <t>BJBAP.A5R6_6</t>
  </si>
  <si>
    <t>BJBHT.B5R6</t>
  </si>
  <si>
    <t>BJBAP.B5R6_1</t>
  </si>
  <si>
    <t>BJBAP.B5R6_2</t>
  </si>
  <si>
    <t>BJBAP.B5R6_3</t>
  </si>
  <si>
    <t>BJBAP.B5R6_4</t>
  </si>
  <si>
    <t>BJBAP.B5R6_5</t>
  </si>
  <si>
    <t>BJBAP.B5R6_6</t>
  </si>
  <si>
    <t>BJBHT.A8R6</t>
  </si>
  <si>
    <t>BJBAP.A8R6_1</t>
  </si>
  <si>
    <t>BJBAP.A8R6_2</t>
  </si>
  <si>
    <t>BJBAP.A8R6_3</t>
  </si>
  <si>
    <t>BJBAP.A8R6_4</t>
  </si>
  <si>
    <t>BJBAP.A8R6_5</t>
  </si>
  <si>
    <t>BJBAP.A8R6_6</t>
  </si>
  <si>
    <t>BJBHT.A9R6</t>
  </si>
  <si>
    <t>BJBAP.A9R6_1</t>
  </si>
  <si>
    <t>BJBAP.A9R6_2</t>
  </si>
  <si>
    <t>BJBAP.A9R6_3</t>
  </si>
  <si>
    <t>BJBAP.A9R6_4</t>
  </si>
  <si>
    <t>BJBAP.A9R6_5</t>
  </si>
  <si>
    <t>BJBAP.A9R6_6</t>
  </si>
  <si>
    <t>BJBHT.A10R6</t>
  </si>
  <si>
    <t>BJBAP.A10R6_1</t>
  </si>
  <si>
    <t>BJBAP.A10R6_2</t>
  </si>
  <si>
    <t>BJBAP.A10R6_3</t>
  </si>
  <si>
    <t>BJBAP.A10R6_4</t>
  </si>
  <si>
    <t>BJBHT.A11R6</t>
  </si>
  <si>
    <t>BJBAP.A11R6_1</t>
  </si>
  <si>
    <t>BJBAP.A11R6_2</t>
  </si>
  <si>
    <t>BJBAP.A11R6_3</t>
  </si>
  <si>
    <t>BJBAP.A11R6_4</t>
  </si>
  <si>
    <t>BJBAP.A11R6_5</t>
  </si>
  <si>
    <t>BJBAP.A11R6_6</t>
  </si>
  <si>
    <t>BJBHT.A12R6</t>
  </si>
  <si>
    <t>BYPLM.A12R6_CFC_1</t>
  </si>
  <si>
    <t>BYPLM.A12R6_CFC_2</t>
  </si>
  <si>
    <t>BYPLM.A12R6_CFC_3</t>
  </si>
  <si>
    <t>BYPLM.A12R6_CFC_4</t>
  </si>
  <si>
    <t>BYPLM.A12R6_CFC_5</t>
  </si>
  <si>
    <t>BYPLM.A12R6_CFC_6</t>
  </si>
  <si>
    <t>BJBHT.A13R6</t>
  </si>
  <si>
    <t>BYPLM.A13R6_CFC_1</t>
  </si>
  <si>
    <t>BYPLM.A13R6_CFC_2</t>
  </si>
  <si>
    <t>BYPLM.A13R6_CFC_3</t>
  </si>
  <si>
    <t>BYPLM.A13R6_CFC_4</t>
  </si>
  <si>
    <t>BYPLM.A13R6_CFC_5</t>
  </si>
  <si>
    <t>BYPLM.A13R6_CFC_6</t>
  </si>
  <si>
    <t>BJBHT.A14R6</t>
  </si>
  <si>
    <t>BYPLM.A14R6_CFC_1</t>
  </si>
  <si>
    <t>BYPLM.A14R6_CFC_2</t>
  </si>
  <si>
    <t>BYPLM.A14R6_CFC_3</t>
  </si>
  <si>
    <t>BYPLM.A14R6_CFC_4</t>
  </si>
  <si>
    <t>BYPLM.A14R6_CFC_5</t>
  </si>
  <si>
    <t>BYPLM.A14R6_CFC_6</t>
  </si>
  <si>
    <t>BJBHT.A15R6</t>
  </si>
  <si>
    <t>BYPLM.A15R6_CFC_1</t>
  </si>
  <si>
    <t>BYPLM.A15R6_CFC_2</t>
  </si>
  <si>
    <t>BYPLM.A15R6_CFC_3</t>
  </si>
  <si>
    <t>BYPLM.A15R6_CFC_4</t>
  </si>
  <si>
    <t>BYPLM.A15R6_CFC_5</t>
  </si>
  <si>
    <t>BYPLM.A15R6_CFC_6</t>
  </si>
  <si>
    <t>BJBHT.A16R6</t>
  </si>
  <si>
    <t>BYPLM.A16R6_CFC_1</t>
  </si>
  <si>
    <t>BYPLM.A16R6_CFC_2</t>
  </si>
  <si>
    <t>BYPLM.A16R6_CFC_3</t>
  </si>
  <si>
    <t>BYPLM.A16R6_CFC_4</t>
  </si>
  <si>
    <t>BYPLM.A16R6_CFC_5</t>
  </si>
  <si>
    <t>BYPLM.A16R6_CFC_6</t>
  </si>
  <si>
    <t>BJBHT.A17R6</t>
  </si>
  <si>
    <t>BYPLM.A17R6_CFC_1</t>
  </si>
  <si>
    <t>BYPLM.A17R6_CFC_2</t>
  </si>
  <si>
    <t>BYPLM.A17R6_CFC_3</t>
  </si>
  <si>
    <t>BYPLM.A17R6_CFC_4</t>
  </si>
  <si>
    <t>BYPLM.A17R6_CFC_5</t>
  </si>
  <si>
    <t>BYPLM.A17R6_CFC_6</t>
  </si>
  <si>
    <t>BJBHT.A18R6</t>
  </si>
  <si>
    <t>BYPLM.A18R6_CFC_1</t>
  </si>
  <si>
    <t>BYPLM.A18R6_CFC_2</t>
  </si>
  <si>
    <t>BYPLM.A18R6_CFC_3</t>
  </si>
  <si>
    <t>BYPLM.A18R6_CFC_4</t>
  </si>
  <si>
    <t>BYPLM.A18R6_CFC_5</t>
  </si>
  <si>
    <t>BYPLM.A18R6_CFC_6</t>
  </si>
  <si>
    <t>BJBHT.A19R6</t>
  </si>
  <si>
    <t>BYPLM.A19R6_CFC_1</t>
  </si>
  <si>
    <t>BYPLM.A19R6_CFC_2</t>
  </si>
  <si>
    <t>BYPLM.A19R6_CFC_3</t>
  </si>
  <si>
    <t>BYPLM.A19R6_CFC_4</t>
  </si>
  <si>
    <t>BYPLM.A19R6_CFC_5</t>
  </si>
  <si>
    <t>BYPLM.A19R6_CFC_6</t>
  </si>
  <si>
    <t>BJBHT.A20R6</t>
  </si>
  <si>
    <t>BYPLM.A20R6_CFC_1</t>
  </si>
  <si>
    <t>BYPLM.A20R6_CFC_2</t>
  </si>
  <si>
    <t>BYPLM.A20R6_CFC_3</t>
  </si>
  <si>
    <t>BYPLM.A20R6_CFC_4</t>
  </si>
  <si>
    <t>BYPLM.A20R6_CFC_5</t>
  </si>
  <si>
    <t>BYPLM.A20R6_CFC_6</t>
  </si>
  <si>
    <t>BJBHT.A21R6</t>
  </si>
  <si>
    <t>BYPLM.A21R6_CFC_1</t>
  </si>
  <si>
    <t>BYPLM.A21R6_CFC_2</t>
  </si>
  <si>
    <t>BYPLM.A21R6_CFC_3</t>
  </si>
  <si>
    <t>BYPLM.A21R6_CFC_4</t>
  </si>
  <si>
    <t>BYPLM.A21R6_CFC_5</t>
  </si>
  <si>
    <t>BYPLM.A21R6_CFC_6</t>
  </si>
  <si>
    <t>BJBHT.A22R6</t>
  </si>
  <si>
    <t>BYPLM.A22R6_CFC_1</t>
  </si>
  <si>
    <t>BYPLM.A22R6_CFC_2</t>
  </si>
  <si>
    <t>BYPLM.A22R6_CFC_3</t>
  </si>
  <si>
    <t>BYPLM.A22R6_CFC_4</t>
  </si>
  <si>
    <t>BYPLM.A22R6_CFC_5</t>
  </si>
  <si>
    <t>BYPLM.A22R6_CFC_6</t>
  </si>
  <si>
    <t>BJBHT.A23R6</t>
  </si>
  <si>
    <t>BYPLM.A23R6_CFC_1</t>
  </si>
  <si>
    <t>BYPLM.A23R6_CFC_2</t>
  </si>
  <si>
    <t>BYPLM.A23R6_CFC_3</t>
  </si>
  <si>
    <t>BYPLM.A23R6_CFC_4</t>
  </si>
  <si>
    <t>BYPLM.A23R6_CFC_5</t>
  </si>
  <si>
    <t>BYPLM.A23R6_CFC_6</t>
  </si>
  <si>
    <t>BJBHT.A24R6</t>
  </si>
  <si>
    <t>BYPLM.A24R6_CFC_1</t>
  </si>
  <si>
    <t>18/7/2005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</si>
  <si>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</si>
  <si>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</si>
  <si>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</si>
  <si>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</si>
  <si>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</si>
  <si>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</si>
  <si>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</si>
  <si>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</si>
  <si>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</si>
  <si>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</si>
  <si>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</si>
  <si>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</si>
  <si>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</si>
  <si>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</si>
  <si>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</si>
  <si>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</si>
  <si>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</si>
  <si>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</si>
  <si>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VME 3</t>
  </si>
  <si>
    <t>F</t>
  </si>
  <si>
    <t>ARC_LEFT</t>
  </si>
  <si>
    <t>ARC _RIGHT</t>
  </si>
  <si>
    <t>G</t>
  </si>
  <si>
    <t xml:space="preserve">VME 3 </t>
  </si>
  <si>
    <t>H</t>
  </si>
  <si>
    <t>I</t>
  </si>
  <si>
    <t>BYPLM.A20R6</t>
  </si>
  <si>
    <t>BYPLM.A21R6</t>
  </si>
  <si>
    <t>BYPLM.A22R6</t>
  </si>
  <si>
    <t>BYPLM.A23R6</t>
  </si>
  <si>
    <t>BYPLM.A24R6</t>
  </si>
  <si>
    <t>BYPLM.A25R6</t>
  </si>
  <si>
    <t>BYPLM.A26R6</t>
  </si>
  <si>
    <t>BYPLM.A27R6</t>
  </si>
  <si>
    <t>BYPLM.A28R6</t>
  </si>
  <si>
    <t>15/1/2008</t>
  </si>
  <si>
    <t>BJBHT.I4L6</t>
  </si>
  <si>
    <t>BJBAP.I4L6_8</t>
  </si>
  <si>
    <t>BJBAP.I4L6_7</t>
  </si>
  <si>
    <t>BJBAP.I4L6_6</t>
  </si>
  <si>
    <t>BJBAP.I4L6_5</t>
  </si>
  <si>
    <t>BJBAP.I4L6_4</t>
  </si>
  <si>
    <t>BJBAP.I4L6_3</t>
  </si>
  <si>
    <t>BJBAP.I4L6_2</t>
  </si>
  <si>
    <t>BJBAP.I4L6_1</t>
  </si>
  <si>
    <t>BJBHT.J4L6</t>
  </si>
  <si>
    <t>BJBAP.J4L6_8</t>
  </si>
  <si>
    <t>BJBAP.J4L6_7</t>
  </si>
  <si>
    <t>BJBAP.J4L6_6</t>
  </si>
  <si>
    <t>BJBAP.J4L6_5</t>
  </si>
  <si>
    <t>BJBAP.J4L6_4</t>
  </si>
  <si>
    <t>BJBAP.J4L6_3</t>
  </si>
  <si>
    <t>BJBAP.J4L6_2</t>
  </si>
  <si>
    <t>BJBAP.J4L6_1</t>
  </si>
  <si>
    <t>BJBHT.K4L6</t>
  </si>
  <si>
    <t>BJBAP.K4L6_8</t>
  </si>
  <si>
    <t>BJBAP.K4L6_7</t>
  </si>
  <si>
    <t>BJBAP.K4L6_6</t>
  </si>
  <si>
    <t>BJBAP.K4L6_5</t>
  </si>
  <si>
    <t>BJBAP.K4L6_4</t>
  </si>
  <si>
    <t>BJBAP.K4L6_3</t>
  </si>
  <si>
    <t>BJBAP.K4L6_2</t>
  </si>
  <si>
    <t>BJBAP.K4L6_1</t>
  </si>
  <si>
    <t>BYPLM.A29R6</t>
  </si>
  <si>
    <t>BYPLM.A30R6</t>
  </si>
  <si>
    <t>BYPLM.A31R6</t>
  </si>
  <si>
    <t>BYPLM.A32R6</t>
  </si>
  <si>
    <t>BYPLM.A33R6</t>
  </si>
  <si>
    <t>BYPLM.A34R6</t>
  </si>
  <si>
    <t>Patchcord octant 6</t>
  </si>
  <si>
    <t>TD68.175_1</t>
  </si>
  <si>
    <t>TD68.175_2</t>
  </si>
  <si>
    <t>TD68.212_1</t>
  </si>
  <si>
    <t>TD68.212_2</t>
  </si>
  <si>
    <t>TD68.252_1</t>
  </si>
  <si>
    <t>TD68.252_2</t>
  </si>
  <si>
    <t>TD68.269_1</t>
  </si>
  <si>
    <t>TD68.269_2</t>
  </si>
  <si>
    <t>TD68.377_1</t>
  </si>
  <si>
    <t>TD68.377_2</t>
  </si>
  <si>
    <t>TD68.497_1</t>
  </si>
  <si>
    <t>TD68.497_2</t>
  </si>
  <si>
    <t>BLMEI.A4R6.B2I1_MSDB.A4R6.B2</t>
  </si>
  <si>
    <t>TD68.617_1</t>
  </si>
  <si>
    <t>TD68.750_1</t>
  </si>
  <si>
    <t>TD68.750_2</t>
  </si>
  <si>
    <t>TD68.617_2</t>
  </si>
  <si>
    <t>TD62.175_2</t>
  </si>
  <si>
    <t>TD62.212_1</t>
  </si>
  <si>
    <t>TD62.212_2</t>
  </si>
  <si>
    <t>TD62.252_1</t>
  </si>
  <si>
    <t>TD62.252_2</t>
  </si>
  <si>
    <t>TD62.269_1</t>
  </si>
  <si>
    <t>TD62.269_2</t>
  </si>
  <si>
    <t>TD62.377_1</t>
  </si>
  <si>
    <t>TD62.377_2</t>
  </si>
  <si>
    <t>TD62.497_1</t>
  </si>
  <si>
    <t>TD62.497_2</t>
  </si>
  <si>
    <t>TD62.617_1</t>
  </si>
  <si>
    <t>TD62.617_2</t>
  </si>
  <si>
    <t>TD62.750_1</t>
  </si>
  <si>
    <t>TD62.750_2</t>
  </si>
  <si>
    <t>TD62.175_1</t>
  </si>
  <si>
    <t>BYPLM.A24R6_CFC_2</t>
  </si>
  <si>
    <t>BYPLM.A24R6_CFC_3</t>
  </si>
  <si>
    <t>BYPLM.A24R6_CFC_4</t>
  </si>
  <si>
    <t>BYPLM.A24R6_CFC_5</t>
  </si>
  <si>
    <t>BYPLM.A24R6_CFC_6</t>
  </si>
  <si>
    <t>BJBHT.A25R6</t>
  </si>
  <si>
    <t>BYPLM.A25R6_CFC_1</t>
  </si>
  <si>
    <t>BYPLM.A25R6_CFC_2</t>
  </si>
  <si>
    <t>BYPLM.A25R6_CFC_3</t>
  </si>
  <si>
    <t>BYPLM.A25R6_CFC_4</t>
  </si>
  <si>
    <t>BYPLM.A25R6_CFC_5</t>
  </si>
  <si>
    <t>BYPLM.A25R6_CFC_6</t>
  </si>
  <si>
    <t>BJBHT.A26R6</t>
  </si>
  <si>
    <t>BYPLM.A26R6_CFC_1</t>
  </si>
  <si>
    <t>BYPLM.A26R6_CFC_2</t>
  </si>
  <si>
    <t>BYPLM.A26R6_CFC_3</t>
  </si>
  <si>
    <t>BYPLM.A26R6_CFC_4</t>
  </si>
  <si>
    <t>BYPLM.A26R6_CFC_5</t>
  </si>
  <si>
    <t>BYPLM.A26R6_CFC_6</t>
  </si>
  <si>
    <t>BJBHT.A27R6</t>
  </si>
  <si>
    <t>BYPLM.A27R6_CFC_1</t>
  </si>
  <si>
    <t>BYPLM.A27R6_CFC_2</t>
  </si>
  <si>
    <t>BYPLM.A27R6_CFC_3</t>
  </si>
  <si>
    <t>BYPLM.A27R6_CFC_4</t>
  </si>
  <si>
    <t>BYPLM.A27R6_CFC_5</t>
  </si>
  <si>
    <t>BYPLM.A27R6_CFC_6</t>
  </si>
  <si>
    <t>BJBHT.A28R6</t>
  </si>
  <si>
    <t>BYPLM.A28R6_CFC_1</t>
  </si>
  <si>
    <t>BYPLM.A28R6_CFC_2</t>
  </si>
  <si>
    <t>BYPLM.A28R6_CFC_3</t>
  </si>
  <si>
    <t>BYPLM.A28R6_CFC_4</t>
  </si>
  <si>
    <t>BYPLM.A28R6_CFC_5</t>
  </si>
  <si>
    <t>BYPLM.A28R6_CFC_6</t>
  </si>
  <si>
    <t>BJBHT.A29R6</t>
  </si>
  <si>
    <t>BYPLM.A29R6_CFC_1</t>
  </si>
  <si>
    <t>BYPLM.A29R6_CFC_2</t>
  </si>
  <si>
    <t>BYPLM.A29R6_CFC_3</t>
  </si>
  <si>
    <t>BYPLM.A29R6_CFC_4</t>
  </si>
  <si>
    <t>BYPLM.A29R6_CFC_5</t>
  </si>
  <si>
    <t>BYPLM.A29R6_CFC_6</t>
  </si>
  <si>
    <t>BJBHT.A30R6</t>
  </si>
  <si>
    <t>BYPLM.A30R6_CFC_1</t>
  </si>
  <si>
    <t>BYPLM.A30R6_CFC_2</t>
  </si>
  <si>
    <t>BYPLM.A30R6_CFC_3</t>
  </si>
  <si>
    <t>BYPLM.A30R6_CFC_4</t>
  </si>
  <si>
    <t>BYPLM.A30R6_CFC_5</t>
  </si>
  <si>
    <t>BYPLM.A30R6_CFC_6</t>
  </si>
  <si>
    <t>BJBHT.A31R6</t>
  </si>
  <si>
    <t>BYPLM.A31R6_CFC_1</t>
  </si>
  <si>
    <t>6 Left</t>
  </si>
  <si>
    <t>Front end el.</t>
  </si>
  <si>
    <t>Monitor</t>
  </si>
  <si>
    <t>Patch</t>
  </si>
  <si>
    <t>ch</t>
  </si>
  <si>
    <t>BJBAP.A4L6</t>
  </si>
  <si>
    <t>BJBAP.A4R6</t>
  </si>
  <si>
    <t>BJBAP.C4L6</t>
  </si>
  <si>
    <t>TCDS.4L6.B1</t>
  </si>
  <si>
    <t>BJBAP.C4R6</t>
  </si>
  <si>
    <t>BJBAP.B4L6</t>
  </si>
  <si>
    <t>BJBAP.B4R6</t>
  </si>
  <si>
    <t>TCDQ.4L6.B2</t>
  </si>
  <si>
    <t>BJBAP.D4L6</t>
  </si>
  <si>
    <t>BJBAP.D4R6</t>
  </si>
  <si>
    <t>MQY.4L6</t>
  </si>
  <si>
    <t>BJBAP.E4L6</t>
  </si>
  <si>
    <t>BJBAP.E4R6</t>
  </si>
  <si>
    <t>MQY.5L6</t>
  </si>
  <si>
    <t>BJBAP.A5L6</t>
  </si>
  <si>
    <t>BJBAP.A5R6</t>
  </si>
  <si>
    <t>BJBAP.B5L6</t>
  </si>
  <si>
    <t>BJBAP.B5R6</t>
  </si>
  <si>
    <t>MQML.8L6</t>
  </si>
  <si>
    <t>BJBAP.A8L6</t>
  </si>
  <si>
    <t>BJBAP.A8R6</t>
  </si>
  <si>
    <t>BJBAP.A9L6</t>
  </si>
  <si>
    <t>BJBAP.A9R6</t>
  </si>
  <si>
    <t>MQML.10L6</t>
  </si>
  <si>
    <t>BJBAP.A10L6</t>
  </si>
  <si>
    <t>BJBAP.A10R6</t>
  </si>
  <si>
    <t>MQ.11L6</t>
  </si>
  <si>
    <t>BJBAP.A11L6</t>
  </si>
  <si>
    <t>BJBAP.A11R6</t>
  </si>
  <si>
    <t>MQ.12L6</t>
  </si>
  <si>
    <t>BYPLM.A12L6</t>
  </si>
  <si>
    <t>MQ.12R6</t>
  </si>
  <si>
    <t>BYPLM.A12R6</t>
  </si>
  <si>
    <t>MQ.13L6</t>
  </si>
  <si>
    <t>BYPLM.A13L6</t>
  </si>
  <si>
    <t>MQ.13R6</t>
  </si>
  <si>
    <t>BYPLM.A13R6</t>
  </si>
  <si>
    <t>MQ.14L6</t>
  </si>
  <si>
    <t>BYPLM.A14L6</t>
  </si>
  <si>
    <t>MQ.14R6</t>
  </si>
  <si>
    <t>BYPLM.A14R6</t>
  </si>
  <si>
    <t>MQ.15L6</t>
  </si>
  <si>
    <t>BYPLM.A15L6</t>
  </si>
  <si>
    <t>MQ.15R6</t>
  </si>
  <si>
    <t>BYPLM.A15R6</t>
  </si>
  <si>
    <t>MQ.16L6</t>
  </si>
  <si>
    <t>BYPLM.A16L6</t>
  </si>
  <si>
    <t>MQ.16R6</t>
  </si>
  <si>
    <t>BYPLM.A16R6</t>
  </si>
  <si>
    <t>MQ.17L6</t>
  </si>
  <si>
    <t>BYPLM.A17L6</t>
  </si>
  <si>
    <t>MQ.17R6</t>
  </si>
  <si>
    <t>BYPLM.A17R6</t>
  </si>
  <si>
    <t>MQ.18L6</t>
  </si>
  <si>
    <t>BYPLM.A18L6</t>
  </si>
  <si>
    <t>MQ.18R6</t>
  </si>
  <si>
    <t>BYPLM.A18R6</t>
  </si>
  <si>
    <t>MQ.19L6</t>
  </si>
  <si>
    <t>BYPLM.A19L6</t>
  </si>
  <si>
    <t>MQ.19R6</t>
  </si>
  <si>
    <t>BYPLM.A19R6</t>
  </si>
  <si>
    <t>MQ.20L6</t>
  </si>
  <si>
    <t>BYPLM.A20L6</t>
  </si>
  <si>
    <t>MQ.20R6</t>
  </si>
  <si>
    <t>MQ.21L6</t>
  </si>
  <si>
    <t>BYPLM.A21L6</t>
  </si>
  <si>
    <t>MQ.21R6</t>
  </si>
  <si>
    <t>MQ.22L6</t>
  </si>
  <si>
    <t>BYPLM.A22L6</t>
  </si>
  <si>
    <t>MQ.22R6</t>
  </si>
  <si>
    <t>MQ.23L6</t>
  </si>
  <si>
    <t>BYPLM.A23L6</t>
  </si>
  <si>
    <t>MQ.23R6</t>
  </si>
  <si>
    <t>MQ.24L6</t>
  </si>
  <si>
    <t>BYPLM.A24L6</t>
  </si>
  <si>
    <t>MQ.24R6</t>
  </si>
  <si>
    <t>MQ.25L6</t>
  </si>
  <si>
    <t>BYPLM.A25L6</t>
  </si>
  <si>
    <t>MQ.25R6</t>
  </si>
  <si>
    <t>MQ.26L6</t>
  </si>
  <si>
    <t>BYPLM.A26L6</t>
  </si>
  <si>
    <t>MQ.26R6</t>
  </si>
  <si>
    <t>MQ.27L6</t>
  </si>
  <si>
    <t>BYPLM.A27L6</t>
  </si>
  <si>
    <t>MQ.27R6</t>
  </si>
  <si>
    <t>MQ.28L6</t>
  </si>
  <si>
    <t>BYPLM.A28L6</t>
  </si>
  <si>
    <t>MQ.28R6</t>
  </si>
  <si>
    <t>MQ.29L6</t>
  </si>
  <si>
    <t>BYPLM.A29L6</t>
  </si>
  <si>
    <t>MQ.29R6</t>
  </si>
  <si>
    <t>MQ.30L6</t>
  </si>
  <si>
    <t>BYPLM.A30L6</t>
  </si>
  <si>
    <t>MQ.30R6</t>
  </si>
  <si>
    <t>MQ.31L6</t>
  </si>
  <si>
    <t>BYPLM.A31L6</t>
  </si>
  <si>
    <t>MQ.31R6</t>
  </si>
  <si>
    <t>MQ.32L6</t>
  </si>
  <si>
    <t>BYPLM.A32L6</t>
  </si>
  <si>
    <t>MQ.32R6</t>
  </si>
  <si>
    <t>MQ.33L6</t>
  </si>
  <si>
    <t>BYPLM.A33L6</t>
  </si>
  <si>
    <t>MQ.33R6</t>
  </si>
  <si>
    <t>MQ.34R6</t>
  </si>
  <si>
    <t>BJBHT.A11L6</t>
  </si>
  <si>
    <t>BJBHT.A12L6</t>
  </si>
  <si>
    <t>BJBHT.C4L6</t>
  </si>
  <si>
    <t>BJBHT.D4L6</t>
  </si>
  <si>
    <t>6 Right</t>
  </si>
  <si>
    <t>UA63-BY04</t>
  </si>
  <si>
    <t>UA67-BY03</t>
  </si>
  <si>
    <t>Location</t>
  </si>
  <si>
    <t>N.</t>
  </si>
  <si>
    <t>IC</t>
  </si>
  <si>
    <t>SEM</t>
  </si>
  <si>
    <t>CFC</t>
  </si>
  <si>
    <t>IN</t>
  </si>
  <si>
    <t>CR</t>
  </si>
  <si>
    <t>in-chas.</t>
  </si>
  <si>
    <t>1-1</t>
  </si>
  <si>
    <t>2-1</t>
  </si>
  <si>
    <t>TCDS.4R6.B2</t>
  </si>
  <si>
    <t>BJBAP.F4L6</t>
  </si>
  <si>
    <t>BJBAP.F4R6</t>
  </si>
  <si>
    <t>BJBAP.G4L6</t>
  </si>
  <si>
    <t>TCDQ.4R6.B1</t>
  </si>
  <si>
    <t>BJBAP.G4R6</t>
  </si>
  <si>
    <t>BJBAP.H4L6</t>
  </si>
  <si>
    <t>MQY.4R6</t>
  </si>
  <si>
    <t>BJBAP.H4R6</t>
  </si>
  <si>
    <t>3-1</t>
  </si>
  <si>
    <t>MQY.5R6</t>
  </si>
  <si>
    <t>BJBAP.C5L6</t>
  </si>
  <si>
    <t>BJBAP.C5R6</t>
  </si>
  <si>
    <t>MQML.8R6</t>
  </si>
  <si>
    <t>MQM.9L6</t>
  </si>
  <si>
    <t>MQM.9R6</t>
  </si>
  <si>
    <t>4-1</t>
  </si>
  <si>
    <t>MQML.10R6</t>
  </si>
  <si>
    <t>MQ.11R6</t>
  </si>
  <si>
    <t>TD62.1</t>
  </si>
  <si>
    <t>TD68.1</t>
  </si>
  <si>
    <t>TD62.2</t>
  </si>
  <si>
    <t>TD68.2</t>
  </si>
  <si>
    <t>5-1</t>
  </si>
  <si>
    <t>6-1</t>
  </si>
  <si>
    <t>7-1</t>
  </si>
  <si>
    <t>9-1</t>
  </si>
  <si>
    <t>1-2</t>
  </si>
  <si>
    <t>Monitors</t>
  </si>
  <si>
    <t>Channels</t>
  </si>
  <si>
    <t>Left</t>
  </si>
  <si>
    <t/>
  </si>
  <si>
    <t>BJBHT.A4L6</t>
  </si>
  <si>
    <t>BJBHT.B4L6</t>
  </si>
  <si>
    <t>BJBHT.E4L6</t>
  </si>
  <si>
    <t>BJBHT.F4L6</t>
  </si>
  <si>
    <t>BJBHT.G4L6</t>
  </si>
  <si>
    <t>BJBHT.A5L6</t>
  </si>
  <si>
    <t>BJBHT.C5L6</t>
  </si>
  <si>
    <t>BJBHT.A4R6</t>
  </si>
  <si>
    <t>BJBHT.B4R6</t>
  </si>
  <si>
    <t>BJBHT.C4R6</t>
  </si>
  <si>
    <t>BJBHT.D4R6</t>
  </si>
  <si>
    <t>BJBHT.E4R6</t>
  </si>
  <si>
    <t>BJBHT.F4R6</t>
  </si>
  <si>
    <t>BJBHT.G4R6</t>
  </si>
  <si>
    <t>BJBHT.A5R6</t>
  </si>
  <si>
    <t>MKBV.A4L6.B2</t>
  </si>
  <si>
    <t>MKD.I5L6.B1</t>
  </si>
  <si>
    <t>MKBV.A4R6.B1</t>
  </si>
  <si>
    <t>MSDB.B4L6.B1</t>
  </si>
  <si>
    <t>MSDB.B4L6.B2</t>
  </si>
  <si>
    <t>MSDA.A4L6.B1</t>
  </si>
  <si>
    <t>MSDA.B4L6.B1</t>
  </si>
  <si>
    <t>MSDA.D4L6.B1</t>
  </si>
  <si>
    <t>Status</t>
  </si>
  <si>
    <t>MKD.I5R6.B2</t>
  </si>
  <si>
    <t>MSDB.A4R6.B1</t>
  </si>
  <si>
    <t>MSDB.A4R6.B2</t>
  </si>
  <si>
    <t>MSDB.B4R6.B1</t>
  </si>
  <si>
    <t>MSDB.B4R6.B2</t>
  </si>
  <si>
    <t>MSDA.B4R6.B2</t>
  </si>
  <si>
    <t>MSDA.D4R6.B2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</si>
  <si>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</si>
  <si>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</si>
  <si>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</si>
  <si>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</si>
  <si>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</si>
  <si>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</si>
  <si>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Logic name</t>
  </si>
  <si>
    <t>HV patch</t>
  </si>
  <si>
    <t>BJBAP</t>
  </si>
  <si>
    <t>cable</t>
  </si>
  <si>
    <t>Ionis.</t>
  </si>
  <si>
    <t>Sem</t>
  </si>
  <si>
    <t>2_6_A1-A2</t>
  </si>
  <si>
    <t>2_7_A1-A2</t>
  </si>
  <si>
    <t>Half octant 6 right</t>
  </si>
  <si>
    <t>BJBAP.D4R6_1</t>
  </si>
  <si>
    <t>BJBAP.D4R6_2</t>
  </si>
  <si>
    <t>BJBAP.D4R6_3</t>
  </si>
  <si>
    <t>BJBAP.D4R6_4</t>
  </si>
  <si>
    <t>BJBAP.E4R6_1</t>
  </si>
  <si>
    <t>BJBAP.E4R6_2</t>
  </si>
  <si>
    <t>BJBAP.E4R6_3</t>
  </si>
  <si>
    <t>BJBAP.E4R6_4</t>
  </si>
  <si>
    <t>BJBAP.F4R6_1</t>
  </si>
  <si>
    <t>BJBAP.F4R6_2</t>
  </si>
  <si>
    <t>BJBAP.F4R6_3</t>
  </si>
  <si>
    <t>BJBAP.F4R6_4</t>
  </si>
  <si>
    <t>BJBAP.G4R6_1</t>
  </si>
  <si>
    <t>BJBAP.G4R6_2</t>
  </si>
  <si>
    <t>BJBAP.G4R6_3</t>
  </si>
  <si>
    <t>BJBAP.G4R6_4</t>
  </si>
  <si>
    <t>BJBAP.G4R6_5</t>
  </si>
  <si>
    <t>BJBAP.G4R6_6</t>
  </si>
  <si>
    <t>BJBHT.H4R6</t>
  </si>
  <si>
    <t>BJBAP.H4R6_1</t>
  </si>
  <si>
    <t>BJBAP.H4R6_2</t>
  </si>
  <si>
    <t>BJBAP.H4R6_3</t>
  </si>
  <si>
    <t>BJBAP.H4R6_4</t>
  </si>
  <si>
    <t>BJBAP.H4R6_5</t>
  </si>
  <si>
    <t>BJBAP.H4R6_6</t>
  </si>
  <si>
    <t>BJBHT.C5R6</t>
  </si>
  <si>
    <t>BJBAP.C5R6_1</t>
  </si>
  <si>
    <t>BJBAP.C5R6_2</t>
  </si>
  <si>
    <t>MSDB.C4L6.B1</t>
  </si>
  <si>
    <t>MSDC.A4L6.B2</t>
  </si>
  <si>
    <t>MSDC.B4L6.B2</t>
  </si>
  <si>
    <t>MSDC.C4L6.B2</t>
  </si>
  <si>
    <t>MSDA.C4L6.B1</t>
  </si>
  <si>
    <t>MSDC.D4L6.B2</t>
  </si>
  <si>
    <t>MSDC.E4L6.B2</t>
  </si>
  <si>
    <t>MSDA.E4L6.B1</t>
  </si>
  <si>
    <t>BLMES.R4L6</t>
  </si>
  <si>
    <t>BLMEI.R4L6</t>
  </si>
  <si>
    <t>BLMES.S4L6</t>
  </si>
  <si>
    <t>BLMEI.S4L6</t>
  </si>
  <si>
    <t>MKBV.A4L6.DU</t>
  </si>
  <si>
    <t>MKBH.A4L6.DU</t>
  </si>
  <si>
    <t>Q5 on Dump Line</t>
  </si>
  <si>
    <t>MSDB.D4R6.B2</t>
  </si>
  <si>
    <t>MSDB.E4R6.B1</t>
  </si>
  <si>
    <t>Q5 on Dump L.</t>
  </si>
  <si>
    <t>BLMES.T4L6</t>
  </si>
  <si>
    <t>BLMEI.T4L6</t>
  </si>
  <si>
    <t>BLMES.U4L6</t>
  </si>
  <si>
    <t>BLMEI.U4L6</t>
  </si>
  <si>
    <t>8-1</t>
  </si>
  <si>
    <t>DUMP</t>
  </si>
  <si>
    <t>10-1</t>
  </si>
  <si>
    <t>BLMDI.A1TD62</t>
  </si>
  <si>
    <t>BLMDI.B1TD62</t>
  </si>
  <si>
    <t>BLMDI.C1TD62</t>
  </si>
  <si>
    <t>BLMDI.D1TD62</t>
  </si>
  <si>
    <t>BLMDI.A2TD62</t>
  </si>
  <si>
    <t>BLMDI.B2TD62</t>
  </si>
  <si>
    <t>BLMDI.E1TD62</t>
  </si>
  <si>
    <t>BLMDI.C2TD62</t>
  </si>
  <si>
    <t>BLMDI.D2TD62</t>
  </si>
  <si>
    <t>BLMDI.E2TD62</t>
  </si>
  <si>
    <t>BLMDI.F1TD62</t>
  </si>
  <si>
    <t>BLMDI.F2TD62</t>
  </si>
  <si>
    <t>BLMDI.G1TD62</t>
  </si>
  <si>
    <t>BLMDI.G2TD62</t>
  </si>
  <si>
    <t>BLMDS.A1TD62</t>
  </si>
  <si>
    <t>UD62</t>
  </si>
  <si>
    <t>BLMDS.B1TD62</t>
  </si>
  <si>
    <t>BLMDS.C1TD62</t>
  </si>
  <si>
    <t>BLMDS.D1TD62</t>
  </si>
  <si>
    <t>BLMDS.E1TD62</t>
  </si>
  <si>
    <t>BLMDS.F1TD62</t>
  </si>
  <si>
    <t>BLMDS.G1TD62</t>
  </si>
  <si>
    <t>BLMDI.H1TD62</t>
  </si>
  <si>
    <t>UD62.DUMP</t>
  </si>
  <si>
    <t>BJBAP.DUMP</t>
  </si>
  <si>
    <t>MB.5L6.B2</t>
  </si>
  <si>
    <t>MB.5R6.B1</t>
  </si>
  <si>
    <t>Q4 on Dump Line</t>
  </si>
  <si>
    <t>MSDB.C4R6.B2</t>
  </si>
  <si>
    <t>MSDB.C4R6.B1</t>
  </si>
  <si>
    <t>BLMES.R4R6</t>
  </si>
  <si>
    <t>BLMEI.R4R6</t>
  </si>
  <si>
    <t>BLMES.S4R6</t>
  </si>
  <si>
    <t>BLMEI.S4R6</t>
  </si>
  <si>
    <t>MKBH.A4R6.DU</t>
  </si>
  <si>
    <t>MKBV.A4R6.DU</t>
  </si>
  <si>
    <t>BLMES.T4R6</t>
  </si>
  <si>
    <t>BLMEI.T4R6</t>
  </si>
  <si>
    <t>BLMES.U4R6</t>
  </si>
  <si>
    <t>BLMEI.U4R6</t>
  </si>
  <si>
    <t>BLMDI.A1TD68</t>
  </si>
  <si>
    <t>BLMDI.A2TD68</t>
  </si>
  <si>
    <t>BLMDI.B1TD68</t>
  </si>
  <si>
    <t>BLMDI.B2TD68</t>
  </si>
  <si>
    <t>BLMDI.C1TD68</t>
  </si>
  <si>
    <t>BLMDI.C2TD68</t>
  </si>
  <si>
    <t>BLMDI.D1TD68</t>
  </si>
  <si>
    <t>BLMDI.D2TD68</t>
  </si>
  <si>
    <t>BLMDI.E1TD68</t>
  </si>
  <si>
    <t>BLMDI.E2TD68</t>
  </si>
  <si>
    <t>BLMDI.F1TD68</t>
  </si>
  <si>
    <t>BLMDI.F2TD68</t>
  </si>
  <si>
    <t>BLMDI.G1TD68</t>
  </si>
  <si>
    <t>BLMDI.G2TD68</t>
  </si>
  <si>
    <t>BLMDS.A1TD68</t>
  </si>
  <si>
    <t>BLMDS.B1TD68</t>
  </si>
  <si>
    <t>BLMDS.C1TD68</t>
  </si>
  <si>
    <t>BLMDS.D1TD68</t>
  </si>
  <si>
    <t>BLMDS.E1TD68</t>
  </si>
  <si>
    <t>BLMDS.F1TD68</t>
  </si>
  <si>
    <t>BLMDS.G1TD68</t>
  </si>
  <si>
    <t>BLMDI.H1TD68</t>
  </si>
  <si>
    <t>UD68</t>
  </si>
  <si>
    <t>UD68.DUMP</t>
  </si>
  <si>
    <t>MSDA.A4R6.B2</t>
  </si>
  <si>
    <t>MSDA.C4R6.B2</t>
  </si>
  <si>
    <t>MSDA.E4R6.B2</t>
  </si>
  <si>
    <t>MSDC.A4R6.B1</t>
  </si>
  <si>
    <t>MSDC.B4R6.B1</t>
  </si>
  <si>
    <t>MSDC.C4R6.B1</t>
  </si>
  <si>
    <t>MSDC.D4R6.B1</t>
  </si>
  <si>
    <t>MSDC.E4R6.B1</t>
  </si>
  <si>
    <t>TCSG.4R6.B1</t>
  </si>
  <si>
    <t>TCDQM.4R6.B1</t>
  </si>
  <si>
    <t>A Controler</t>
  </si>
  <si>
    <t>MB.A5L6</t>
  </si>
  <si>
    <t>MB.A5R6</t>
  </si>
  <si>
    <t>BJBAP.Direct</t>
  </si>
  <si>
    <t>BJBAP.C5R6_3</t>
  </si>
  <si>
    <t>BJBAP.C5R6_4</t>
  </si>
  <si>
    <t>BJBAP.A10R6_5</t>
  </si>
  <si>
    <t>BJBAP.A10R6_6</t>
  </si>
  <si>
    <t>BJBAP.A4R6_7</t>
  </si>
  <si>
    <t>BJBAP.A4R6_8</t>
  </si>
  <si>
    <t>BJBAP.B4R6_7</t>
  </si>
  <si>
    <t>BJBAP.B4R6_8</t>
  </si>
  <si>
    <t>BJBAP.C4R6_7</t>
  </si>
  <si>
    <t>BLMES.J4L6</t>
  </si>
  <si>
    <t>BLMEI.J4L6</t>
  </si>
  <si>
    <t>BLMES.K4L6</t>
  </si>
  <si>
    <t>BLMEI.K4L6</t>
  </si>
  <si>
    <t>TCDQU.B4L6.B2</t>
  </si>
  <si>
    <t>TCDQD.4L6.B2</t>
  </si>
  <si>
    <t>16485,4</t>
  </si>
  <si>
    <t>BJBAP.TD62.1_1</t>
  </si>
  <si>
    <t>BJBAP.TD62.1_8</t>
  </si>
  <si>
    <t>BJBAP.TD62.2_1</t>
  </si>
  <si>
    <t>BJBAP.TD62.2_8</t>
  </si>
  <si>
    <t>BJBAP.UD62_1</t>
  </si>
  <si>
    <t>BJBAP.UD62_8</t>
  </si>
  <si>
    <t>BJBAP.TD62.1_2</t>
  </si>
  <si>
    <t>BJBAP.TD62.1_3</t>
  </si>
  <si>
    <t>BJBAP.TD62.1_4</t>
  </si>
  <si>
    <t>BJBAP.TD62.1_5</t>
  </si>
  <si>
    <t>BJBAP.TD62.1_6</t>
  </si>
  <si>
    <t>BJBAP.TD62.1_7</t>
  </si>
  <si>
    <t>BJBAP.TD62.2_2</t>
  </si>
  <si>
    <t>BJBAP.TD62.2_3</t>
  </si>
  <si>
    <t>BJBAP.TD62.2_4</t>
  </si>
  <si>
    <t>BJBAP.TD62.2_5</t>
  </si>
  <si>
    <t>BJBAP.TD62.2_6</t>
  </si>
  <si>
    <t>BJBAP.TD62.2_7</t>
  </si>
  <si>
    <t>BJBAP.UD62_2</t>
  </si>
  <si>
    <t>BJBAP.UD62_3</t>
  </si>
  <si>
    <t>BJBAP.UD62_4</t>
  </si>
  <si>
    <t>BJBAP.UD62_5</t>
  </si>
  <si>
    <t>BJBAP.UD62_6</t>
  </si>
  <si>
    <t>BJBAP.UD62_7</t>
  </si>
  <si>
    <t xml:space="preserve">DCUM </t>
  </si>
  <si>
    <t>BLMES.A4R6.B2E1_MSDB.A4L6.B2</t>
  </si>
  <si>
    <t>BLMEI.B4R6.B1E1_MSDB.A4R6.B1</t>
  </si>
  <si>
    <t>BLMES.B4R6.B1E1_MSDB.A4R6.B1</t>
  </si>
  <si>
    <t>BLMEI.C4R6.B2I1_MSDB.A4R6.B2</t>
  </si>
  <si>
    <t>BLMES.C4R6.B2I1_MSDB.A4R6.B2</t>
  </si>
  <si>
    <t>BLMEI.D4R6.B1E1_MSDB.B4R6.B1</t>
  </si>
  <si>
    <t>BLMES.D4R6.B1E1_MSDB.B4R6.B1</t>
  </si>
  <si>
    <t>BLMEI.E4R6.B2I1_MSDB.B4R6.B2</t>
  </si>
  <si>
    <t>BLMES.E4R6.B2I1_MSDB.B4R6.B2</t>
  </si>
  <si>
    <t>BLMEI.F4R6.B1E1_MSDC.A4R6.B1</t>
  </si>
  <si>
    <t>BLMES.F4R6.B1E1_MSDC.A4R6.B1</t>
  </si>
  <si>
    <t>BLMEI.G4R6.B2I1_MSDA.A4R6.B2</t>
  </si>
  <si>
    <t>BLMES.G4R6.B2I1_MSDA.A4R6.B2</t>
  </si>
  <si>
    <t>BLMEI.H4R6.B1E1_MSDC.B4R6.B1</t>
  </si>
  <si>
    <t>BLMES.H4R6.B1E1_MSDC.B4R6.B1</t>
  </si>
  <si>
    <t>BLMEI.I4R6.B2I_MSDA.B4R6.B2</t>
  </si>
  <si>
    <t>BLMES.I4R6.B2I_MSDA.B4R6.B2</t>
  </si>
  <si>
    <t>BLMEI.L4R6.B1E1_MSDC.C4R6.B1</t>
  </si>
  <si>
    <t>BLMES.L4R6.B1E1_MSDC.C4R6.B1</t>
  </si>
  <si>
    <t>BLMEI.M4R6.B2I1_MSDA.C4R6.B2</t>
  </si>
  <si>
    <t>BLMES.M4R6.B2I1_MSDA.C4R6.B2</t>
  </si>
  <si>
    <t>BLMEI.N4R6.B1E1_MSDC.D4R6.B1</t>
  </si>
  <si>
    <t>BLMES.N4R6.B1E1_MSDC.D4R6.B1</t>
  </si>
  <si>
    <t>BLMEI.O4R6.B2I1_MSDA.D4R6.B2</t>
  </si>
  <si>
    <t>BLMES.O4R6.B2I1_MSDA.D4R6.B2</t>
  </si>
  <si>
    <t>BLMEI.P4R6.B1E1_MSDC.E4R6.B1</t>
  </si>
  <si>
    <t>BLMES.P4R6.B1E1_MSDC.E4R6.B1</t>
  </si>
  <si>
    <t>BLMEI.Q4R6.B2I1_MSDA.E4R6.B2</t>
  </si>
  <si>
    <t>BLMES.Q4R6.B2I1_MSDA.E4R6.B2</t>
  </si>
  <si>
    <t>BLMEI.4R6.B2I1_TCDSB.4R6.B2</t>
  </si>
  <si>
    <t>BLMES.4R6.B2I1_TCDSB.4R6.B2</t>
  </si>
  <si>
    <t>BLMEI.4R6.B2I2_TCDSA.4R6.B2</t>
  </si>
  <si>
    <t>BLMES.4R6.B2I2_TCDSA.4R6.B2</t>
  </si>
  <si>
    <t>BLMEI.4R6.B1E1_TCDQA.A4R6.B1</t>
  </si>
  <si>
    <t>BLMES.4R6.B1E1_TCDQA.A4R6.B1</t>
  </si>
  <si>
    <t>BLMEI.4R6.B1E1_TCDQA.B4R6.B1</t>
  </si>
  <si>
    <t>BLMES.4R6.B1E1_TCDQA.B4R6.B1</t>
  </si>
  <si>
    <t>BLMEI.4R6.B1E1_TCSG.4R6.B1</t>
  </si>
  <si>
    <t>BLMES.4R6.B1E1_TCSG.4R6.B1</t>
  </si>
  <si>
    <t>BLMEI.4R6.B1E1_TCDQM.4R6.B1</t>
  </si>
  <si>
    <t>BLMES.4R6.B1E1_TCDQM.4R6.B1</t>
  </si>
  <si>
    <t>BLMEI.5R6.B1E1_MKD.B5R6.B2</t>
  </si>
  <si>
    <t>BLMES.5R6.B1E1_MKD.B5R6.B2</t>
  </si>
  <si>
    <t>BLMEI.5R6.B1E2_MKD.G5R6.B2</t>
  </si>
  <si>
    <t>BLMES.5R6.B1E2_MKD.G5R6.B2</t>
  </si>
  <si>
    <t>BLMEI.5R6.B1E3_MKD.M5R6.B2</t>
  </si>
  <si>
    <t>BLMES.5R6.B1E3_MKD.M5R6.B2</t>
  </si>
  <si>
    <t>BLMEI.5R6.B1E1_DRIFT</t>
  </si>
  <si>
    <t>MSDB.A4L6.B2</t>
  </si>
  <si>
    <t>TCDQA.A4R6.B1</t>
  </si>
  <si>
    <t>TCDQA.B4R6.B1</t>
  </si>
  <si>
    <t xml:space="preserve">DRIFT </t>
  </si>
  <si>
    <t>BLMEI.J4R6</t>
  </si>
  <si>
    <t>BLMES.J4R6</t>
  </si>
  <si>
    <t>BLMEI.K4R6</t>
  </si>
  <si>
    <t>BLMES.K4R6</t>
  </si>
  <si>
    <t>BJBAP.TD68.1_1</t>
  </si>
  <si>
    <t>BJBAP.TD68.1_2</t>
  </si>
  <si>
    <t>BJBAP.TD68.1_3</t>
  </si>
  <si>
    <t>BJBAP.TD68.1_4</t>
  </si>
  <si>
    <t>BJBAP.TD68.1_5</t>
  </si>
  <si>
    <t>BJBAP.TD68.1_6</t>
  </si>
  <si>
    <t>BJBAP.TD68.1_7</t>
  </si>
  <si>
    <t>BJBAP.TD68.1_8</t>
  </si>
  <si>
    <t>BJBAP.TD68.2_1</t>
  </si>
  <si>
    <t>BJBAP.TD68.2_2</t>
  </si>
  <si>
    <t>BJBAP.TD68.2_3</t>
  </si>
  <si>
    <t>BJBAP.TD68.2_4</t>
  </si>
  <si>
    <t>BJBAP.TD68.2_5</t>
  </si>
  <si>
    <t>BJBAP.TD68.2_6</t>
  </si>
  <si>
    <t>BJBAP.TD68.2_7</t>
  </si>
  <si>
    <t>BJBAP.TD68.2_8</t>
  </si>
  <si>
    <t>BJBAP.UD68_1</t>
  </si>
  <si>
    <t>BJBAP.UD68_2</t>
  </si>
  <si>
    <t>BJBAP.UD68_3</t>
  </si>
  <si>
    <t>BJBAP.UD68_4</t>
  </si>
  <si>
    <t>BJBAP.UD68_5</t>
  </si>
  <si>
    <t>BJBAP.UD68_6</t>
  </si>
  <si>
    <t>BJBAP.UD68_7</t>
  </si>
  <si>
    <t>BJBAP.UD68_8</t>
  </si>
  <si>
    <t>MKBV.B4R6.DU</t>
  </si>
  <si>
    <t>BJBAP.C4R6_8</t>
  </si>
  <si>
    <t>BJBAP.D4R6_5</t>
  </si>
  <si>
    <t>BJBAP.D4R6_6</t>
  </si>
  <si>
    <t>BJBAP.D4R6_7</t>
  </si>
  <si>
    <t>BJBAP.D4R6_8</t>
  </si>
  <si>
    <t>BJBAP.E4R6_5</t>
  </si>
  <si>
    <t>BJBAP.E4R6_6</t>
  </si>
  <si>
    <t>BJBAP.E4R6_7</t>
  </si>
  <si>
    <t>BJBAP.E4R6_8</t>
  </si>
  <si>
    <t>BJBAP.F4R6_5</t>
  </si>
  <si>
    <t>BJBAP.F4R6_6</t>
  </si>
  <si>
    <t>BJBAP.F4R6_7</t>
  </si>
  <si>
    <t>BJBAP.F4R6_8</t>
  </si>
  <si>
    <t>BJBAP.G4R6_7</t>
  </si>
  <si>
    <t>BJBAP.G4R6_8</t>
  </si>
  <si>
    <t>BJBAP.H4R6_7</t>
  </si>
  <si>
    <t>BJBAP.H4R6_8</t>
  </si>
  <si>
    <t>BJBAP.A5R6_7</t>
  </si>
  <si>
    <t>BJBAP.A5R6_8</t>
  </si>
  <si>
    <t>BJBAP.B5R6_7</t>
  </si>
  <si>
    <t>BJBAP.B5R6_8</t>
  </si>
  <si>
    <t>BJBAP.C5R6_5</t>
  </si>
  <si>
    <t>BJBAP.C5R6_6</t>
  </si>
  <si>
    <t>BJBAP.C5R6_7</t>
  </si>
  <si>
    <t>BJBAP.C5R6_8</t>
  </si>
  <si>
    <t>BJBAP.A8R6_7</t>
  </si>
  <si>
    <t>BJBAP.A8R6_8</t>
  </si>
  <si>
    <t>BJBAP.A9R6_7</t>
  </si>
  <si>
    <t>BJBAP.A9R6_8</t>
  </si>
  <si>
    <t>BJBAP.A10R6_7</t>
  </si>
  <si>
    <t>BJBAP.A10R6_8</t>
  </si>
  <si>
    <t>BJBAP.A11R6_7</t>
  </si>
  <si>
    <t>BJBAP.A11R6_8</t>
  </si>
  <si>
    <t>BYPLM.A12R6_CFC_7</t>
  </si>
  <si>
    <t>BYPLM.A12R6_CFC_8</t>
  </si>
  <si>
    <t>BYPLM.A13R6_CFC_7</t>
  </si>
  <si>
    <t>BYPLM.A13R6_CFC_8</t>
  </si>
  <si>
    <t>BYPLM.A14R6_CFC_7</t>
  </si>
  <si>
    <t>BYPLM.A14R6_CFC_8</t>
  </si>
  <si>
    <t>BYPLM.A15R6_CFC_7</t>
  </si>
  <si>
    <t>BYPLM.A15R6_CFC_8</t>
  </si>
  <si>
    <t>BYPLM.A16R6_CFC_7</t>
  </si>
  <si>
    <t>BYPLM.A16R6_CFC_8</t>
  </si>
  <si>
    <t>BYPLM.A17R6_CFC_7</t>
  </si>
  <si>
    <t>BYPLM.A17R6_CFC_8</t>
  </si>
  <si>
    <t>BYPLM.A18R6_CFC_7</t>
  </si>
  <si>
    <t>BYPLM.A18R6_CFC_8</t>
  </si>
  <si>
    <t>BYPLM.A19R6_CFC_7</t>
  </si>
  <si>
    <t>BYPLM.A19R6_CFC_8</t>
  </si>
  <si>
    <t>BYPLM.A20R6_CFC_7</t>
  </si>
  <si>
    <t>BYPLM.A20R6_CFC_8</t>
  </si>
  <si>
    <t>BYPLM.A21R6_CFC_7</t>
  </si>
  <si>
    <t>BYPLM.A21R6_CFC_8</t>
  </si>
  <si>
    <t>BYPLM.A22R6_CFC_7</t>
  </si>
  <si>
    <t>BYPLM.A22R6_CFC_8</t>
  </si>
  <si>
    <t>BYPLM.A23R6_CFC_7</t>
  </si>
  <si>
    <t>BYPLM.A23R6_CFC_8</t>
  </si>
  <si>
    <t>BYPLM.A24R6_CFC_7</t>
  </si>
  <si>
    <t>BYPLM.A24R6_CFC_8</t>
  </si>
  <si>
    <t>BYPLM.A25R6_CFC_7</t>
  </si>
  <si>
    <t>BLMQI.F17L6</t>
  </si>
  <si>
    <t>BLMQI.A18L6</t>
  </si>
  <si>
    <t>BLMQI.B18L6</t>
  </si>
  <si>
    <t>BLMQI.C18L6</t>
  </si>
  <si>
    <t>BLMQI.D18L6</t>
  </si>
  <si>
    <t>BLMQI.E18L6</t>
  </si>
  <si>
    <t>BLMQI.F18L6</t>
  </si>
  <si>
    <t>BLMQI.A19L6</t>
  </si>
  <si>
    <t>BLMQI.C19L6</t>
  </si>
  <si>
    <t>BLMQI.D19L6</t>
  </si>
  <si>
    <t>BLMQI.E19L6</t>
  </si>
  <si>
    <t>BLMQI.F19L6</t>
  </si>
  <si>
    <t>BLMQI.A20L6</t>
  </si>
  <si>
    <t>BLMQI.B20L6</t>
  </si>
  <si>
    <t>BLMQI.C20L6</t>
  </si>
  <si>
    <t>BLMQI.D20L6</t>
  </si>
  <si>
    <t>BLMQI.E20L6</t>
  </si>
  <si>
    <t>BLMQI.F20L6</t>
  </si>
  <si>
    <t>BLMQI.A21L6</t>
  </si>
  <si>
    <t>BLMQI.B21L6</t>
  </si>
  <si>
    <t>BLMQI.C21L6</t>
  </si>
  <si>
    <t>BLMQI.D21L6</t>
  </si>
  <si>
    <t>BLMQI.E21L6</t>
  </si>
  <si>
    <t>BLMQI.F21L6</t>
  </si>
  <si>
    <t>BLMQI.A22L6</t>
  </si>
  <si>
    <t>BLMQI.B22L6</t>
  </si>
  <si>
    <t>BLMQI.C22L6</t>
  </si>
  <si>
    <t>BLMQI.D22L6</t>
  </si>
  <si>
    <t>BLMQI.E22L6</t>
  </si>
  <si>
    <t>BLMQI.F22L6</t>
  </si>
  <si>
    <t>BLMQI.A23L6</t>
  </si>
  <si>
    <t>BLMQI.B23L6</t>
  </si>
  <si>
    <t>BLMQI.C23L6</t>
  </si>
  <si>
    <t>BLMQI.D23L6</t>
  </si>
  <si>
    <t>BLMQI.E23L6</t>
  </si>
  <si>
    <t>BLMQI.F23L6</t>
  </si>
  <si>
    <t>BLMQI.B24L6</t>
  </si>
  <si>
    <t>BLMQI.C24L6</t>
  </si>
  <si>
    <t>BLMQI.D24L6</t>
  </si>
  <si>
    <t>BLMQI.E24L6</t>
  </si>
  <si>
    <t>BLMQI.F24L6</t>
  </si>
  <si>
    <t>BLMQI.A25L6</t>
  </si>
  <si>
    <t>BLMQI.B25L6</t>
  </si>
  <si>
    <t>UJ67=BY03_1_1_1</t>
  </si>
  <si>
    <t>UJ67=BY03_A_1</t>
  </si>
  <si>
    <t>UJ67=BY03_1_1_2</t>
  </si>
  <si>
    <t>UJ67=BY03_A_2</t>
  </si>
  <si>
    <t>UJ67=BY03_1_1_3</t>
  </si>
  <si>
    <t>UJ67=BY03_1_1_4</t>
  </si>
  <si>
    <t>UJ67=BY03_1_1_5</t>
  </si>
  <si>
    <t>UJ67=BY03_1_1_6</t>
  </si>
  <si>
    <t>UJ67=BY03_1_1_7</t>
  </si>
  <si>
    <t>UJ67=BY03_1_1_8</t>
  </si>
  <si>
    <t>UJ67=BY03_1_2_1</t>
  </si>
  <si>
    <t>UJ67=BY03_A_3</t>
  </si>
  <si>
    <t>UJ67=BY03_1_2_2</t>
  </si>
  <si>
    <t>UJ67=BY03_A_4</t>
  </si>
  <si>
    <t>UJ67=BY03_1_2_3</t>
  </si>
  <si>
    <t>UJ67=BY03_1_2_4</t>
  </si>
  <si>
    <t>UJ67=BY03_1_2_5</t>
  </si>
  <si>
    <t>UJ67=BY03_1_2_6</t>
  </si>
  <si>
    <t>UJ67=BY03_1_2_7</t>
  </si>
  <si>
    <t>UJ67=BY03_1_2_8</t>
  </si>
  <si>
    <t>UJ67=BY03_1_3_1</t>
  </si>
  <si>
    <t>UJ67=BY03_A_5</t>
  </si>
  <si>
    <t>UJ67=BY03_1_3_2</t>
  </si>
  <si>
    <t>UJ67=BY03_A_6</t>
  </si>
  <si>
    <t>UJ67=BY03_1_3_3</t>
  </si>
  <si>
    <t>UJ67=BY03_1_3_4</t>
  </si>
  <si>
    <t>UJ67=BY03_1_3_5</t>
  </si>
  <si>
    <t>UJ67=BY03_1_3_6</t>
  </si>
  <si>
    <t>UJ67=BY03_1_3_7</t>
  </si>
  <si>
    <t>UJ67=BY03_1_3_8</t>
  </si>
  <si>
    <t>UJ67=BY03_1_4_1</t>
  </si>
  <si>
    <t>UJ67=BY03_A_7</t>
  </si>
  <si>
    <t>UJ67=BY03_1_4_2</t>
  </si>
  <si>
    <t>UJ67=BY03_A_8</t>
  </si>
  <si>
    <t>UJ67=BY03_1_4_3</t>
  </si>
  <si>
    <t>UJ67=BY03_1_4_4</t>
  </si>
  <si>
    <t>UJ67=BY03_2_9_1</t>
  </si>
  <si>
    <t>UJ67=BY03_2_9_2</t>
  </si>
  <si>
    <t>UJ67=BY03_2_9_3</t>
  </si>
  <si>
    <t>UJ67=BY03_2_9_4</t>
  </si>
  <si>
    <t>UJ67=BY03_2_9_5</t>
  </si>
  <si>
    <t>UJ67=BY03_2_9_6</t>
  </si>
  <si>
    <t>UJ67=BY03_2_9_7</t>
  </si>
  <si>
    <t>UJ67=BY03_2_9_8</t>
  </si>
  <si>
    <t>UJ67=BY03_2_10_1</t>
  </si>
  <si>
    <t>UJ67=BY03_2_10_2</t>
  </si>
  <si>
    <t>UJ67=BY03_2_10_3</t>
  </si>
  <si>
    <t>UJ67=BY03_2_10_4</t>
  </si>
  <si>
    <t>UJ67=BY03_2_10_5</t>
  </si>
  <si>
    <t>UJ67=BY03_2_10_6</t>
  </si>
  <si>
    <t>UJ67=BY03_2_10_7</t>
  </si>
  <si>
    <t>UJ67=BY03_2_10_8</t>
  </si>
  <si>
    <t>UJ67=BY03_3_1_1</t>
  </si>
  <si>
    <t>UJ67=BY03_3_1_2</t>
  </si>
  <si>
    <t>UJ67=BY03_3_1_3</t>
  </si>
  <si>
    <t>UJ67=BY03_3_1_4</t>
  </si>
  <si>
    <t>UJ67=BY03_3_1_5</t>
  </si>
  <si>
    <t>UJ67=BY03_3_1_6</t>
  </si>
  <si>
    <t>UJ67=BY03_3_1_7</t>
  </si>
  <si>
    <t>UJ67=BY03_3_1_8</t>
  </si>
  <si>
    <t>BYPLM.A12L6_CFC_7</t>
  </si>
  <si>
    <t>BYPLM.A12L6_CFC_8</t>
  </si>
  <si>
    <t>BYPLM.A13L6_CFC_7</t>
  </si>
  <si>
    <t>BYPLM.A13L6_CFC_8</t>
  </si>
  <si>
    <t>BYPLM.A14L6_CFC_7</t>
  </si>
  <si>
    <t>BYPLM.A14L6_CFC_8</t>
  </si>
  <si>
    <t>BYPLM.A15L6_CFC_7</t>
  </si>
  <si>
    <t>BYPLM.A15L6_CFC_8</t>
  </si>
  <si>
    <t>BYPLM.A16L6_CFC_7</t>
  </si>
  <si>
    <t>BYPLM.A16L6_CFC_8</t>
  </si>
  <si>
    <t>TCSG.4L6.B2</t>
  </si>
  <si>
    <t>BYPLM.A17L6_CFC_7</t>
  </si>
  <si>
    <t>BYPLM.A17L6_CFC_8</t>
  </si>
  <si>
    <t>BYPLM.A18L6_CFC_7</t>
  </si>
  <si>
    <t>BYPLM.A18L6_CFC_8</t>
  </si>
  <si>
    <t>BYPLM.A19L6_CFC_7</t>
  </si>
  <si>
    <t>BYPLM.A19L6_CFC_8</t>
  </si>
  <si>
    <t>BYPLM.A20L6_CFC_7</t>
  </si>
  <si>
    <t>BYPLM.A20L6_CFC_8</t>
  </si>
  <si>
    <t>BYPLM.A21L6_CFC_7</t>
  </si>
  <si>
    <t>BYPLM.A21L6_CFC_8</t>
  </si>
  <si>
    <t>BYPLM.A22L6_CFC_7</t>
  </si>
  <si>
    <t>BYPLM.A22L6_CFC_8</t>
  </si>
  <si>
    <t>BYPLM.A23L6_CFC_7</t>
  </si>
  <si>
    <t>BYPLM.A23L6_CFC_8</t>
  </si>
  <si>
    <t>BYPLM.A24L6_CFC_7</t>
  </si>
  <si>
    <t>BYPLM.A24L6_CFC_8</t>
  </si>
  <si>
    <t>BYPLM.A25L6_CFC_7</t>
  </si>
  <si>
    <t>BYPLM.A25L6_CFC_8</t>
  </si>
  <si>
    <t>BYPLM.A26L6_CFC_7</t>
  </si>
  <si>
    <t>BYPLM.A26L6_CFC_8</t>
  </si>
  <si>
    <t>BYPLM.A27L6_CFC_7</t>
  </si>
  <si>
    <t>BYPLM.A27L6_CFC_8</t>
  </si>
  <si>
    <t>BYPLM.A28L6_CFC_7</t>
  </si>
  <si>
    <t>BYPLM.A28L6_CFC_8</t>
  </si>
  <si>
    <t>BYPLM.A29L6_CFC_7</t>
  </si>
  <si>
    <t>BYPLM.A29L6_CFC_8</t>
  </si>
  <si>
    <t>BYPLM.A30L6_CFC_7</t>
  </si>
  <si>
    <t>BYPLM.A30L6_CFC_8</t>
  </si>
  <si>
    <t>BYPLM.A31L6_CFC_7</t>
  </si>
  <si>
    <t>BYPLM.A31L6_CFC_8</t>
  </si>
  <si>
    <t>BYPLM.A32L6_CFC_7</t>
  </si>
  <si>
    <t>BYPLM.A32L6_CFC_8</t>
  </si>
  <si>
    <t>BYPLM.A33L6_CFC_7</t>
  </si>
  <si>
    <t>BYPLM.A33L6_CFC_8</t>
  </si>
  <si>
    <t>BJBAP.C4L6_3</t>
  </si>
  <si>
    <t>BJBAP.C4L6_4</t>
  </si>
  <si>
    <t>BJBAP.G4L6_1</t>
  </si>
  <si>
    <t>BJBAP.G4L6_2</t>
  </si>
  <si>
    <t>BJBAP.G4L6_3</t>
  </si>
  <si>
    <t>BJBAP.G4L6_4</t>
  </si>
  <si>
    <t>BJBAP.E4L6_1</t>
  </si>
  <si>
    <t>BJBAP.E4L6_2</t>
  </si>
  <si>
    <t>BJBAP.E4L6_3</t>
  </si>
  <si>
    <t>BJBAP.E4L6_4</t>
  </si>
  <si>
    <t>BJBAP.F4L6_1</t>
  </si>
  <si>
    <t>BJBAP.F4L6_2</t>
  </si>
  <si>
    <t>BJBAP.F4L6_3</t>
  </si>
  <si>
    <t>BJBAP.F4L6_4</t>
  </si>
  <si>
    <t>BJBAP.G4L6_5</t>
  </si>
  <si>
    <t>BJBAP.G4L6_6</t>
  </si>
  <si>
    <t>UJ67=BY03_2_1_1</t>
  </si>
  <si>
    <t>UJ67=BY03_A_21</t>
  </si>
  <si>
    <t>UJ67=BY03_2_1_2</t>
  </si>
  <si>
    <t>UJ67=BY03_A_22</t>
  </si>
  <si>
    <t>UJ67=BY03_2_1_3</t>
  </si>
  <si>
    <t>UJ67=BY03_2_1_4</t>
  </si>
  <si>
    <t>UJ67=BY03_2_1_5</t>
  </si>
  <si>
    <t>UJ67=BY03_2_1_6</t>
  </si>
  <si>
    <t>UJ67=BY03_2_1_7</t>
  </si>
  <si>
    <t>UJ67=BY03_2_1_8</t>
  </si>
  <si>
    <t>UJ67=BY03_2_2_1</t>
  </si>
  <si>
    <t>UJ67=BY03_A_23</t>
  </si>
  <si>
    <t>UJ67=BY03_2_2_2</t>
  </si>
  <si>
    <t>UJ67=BY03_A_24</t>
  </si>
  <si>
    <t>UJ67=BY03_2_2_3</t>
  </si>
  <si>
    <t>UJ67=BY03_2_2_4</t>
  </si>
  <si>
    <t>UJ67=BY03_2_2_5</t>
  </si>
  <si>
    <t>UJ67=BY03_2_2_6</t>
  </si>
  <si>
    <t>UJ67=BY03_2_2_7</t>
  </si>
  <si>
    <t>UJ67=BY03_2_2_8</t>
  </si>
  <si>
    <t>UJ67=BY03_2_3_1</t>
  </si>
  <si>
    <t>UJ67=BY03_B_1</t>
  </si>
  <si>
    <t>UJ67=BY03_2_3_2</t>
  </si>
  <si>
    <t>UJ67=BY03_B_2</t>
  </si>
  <si>
    <t>UJ67=BY03_2_3_3</t>
  </si>
  <si>
    <t>UJ67=BY03_2_3_4</t>
  </si>
  <si>
    <t>UJ67=BY03_2_3_5</t>
  </si>
  <si>
    <t>UJ67=BY03_2_3_6</t>
  </si>
  <si>
    <t>UJ67=BY03_2_3_7</t>
  </si>
  <si>
    <t>UJ67=BY03_2_3_8</t>
  </si>
  <si>
    <t>UJ67=BY03_2_4_7</t>
  </si>
  <si>
    <t>UJ67=BY03_2_4_8</t>
  </si>
  <si>
    <t>UJ67=BY03_2_4_1</t>
  </si>
  <si>
    <t>UJ67=BY03_B_3</t>
  </si>
  <si>
    <t>UJ67=BY03_2_4_2</t>
  </si>
  <si>
    <t>UJ67=BY03_B_4</t>
  </si>
  <si>
    <t>UJ67=BY03_2_4_3</t>
  </si>
  <si>
    <t>UJ67=BY03_2_4_4</t>
  </si>
  <si>
    <t>UJ67=BY03_2_4_5</t>
  </si>
  <si>
    <t>UJ67=BY03_2_4_6</t>
  </si>
  <si>
    <t>UJ67=BY03_2_5_1</t>
  </si>
  <si>
    <t>UJ67=BY03_B_5</t>
  </si>
  <si>
    <t>UJ67=BY03_2_5_2</t>
  </si>
  <si>
    <t>UJ67=BY03_B_6</t>
  </si>
  <si>
    <t>UJ67=BY03_2_5_3</t>
  </si>
  <si>
    <t>UJ67=BY03_2_5_4</t>
  </si>
  <si>
    <t>UJ67=BY03_2_5_5</t>
  </si>
  <si>
    <t>UJ67=BY03_2_5_6</t>
  </si>
  <si>
    <t>UJ67=BY03_2_5_7</t>
  </si>
  <si>
    <t>UJ67=BY03_2_5_8</t>
  </si>
  <si>
    <t>UJ67=BY03_2_6_1</t>
  </si>
  <si>
    <t>UJ67=BY03_B_7</t>
  </si>
  <si>
    <t>UJ67=BY03_2_6_2</t>
  </si>
  <si>
    <t>UJ67=BY03_B_8</t>
  </si>
  <si>
    <t>UJ67=BY03_2_6_3</t>
  </si>
  <si>
    <t>UJ67=BY03_2_6_4</t>
  </si>
  <si>
    <t>UJ67=BY03_2_6_5</t>
  </si>
  <si>
    <t>UJ67=BY03_2_6_6</t>
  </si>
  <si>
    <t>UJ67=BY03_2_6_7</t>
  </si>
  <si>
    <t>UJ67=BY03_2_6_8</t>
  </si>
  <si>
    <t>UJ67=BY03_2_7_1</t>
  </si>
  <si>
    <t>UJ67=BY03_B_9</t>
  </si>
  <si>
    <t>UJ67=BY03_2_7_2</t>
  </si>
  <si>
    <t>UJ67=BY03_B_10</t>
  </si>
  <si>
    <t>UJ67=BY03_2_7_3</t>
  </si>
  <si>
    <t>UJ67=BY03_2_7_4</t>
  </si>
  <si>
    <t>UJ67=BY03_2_7_5</t>
  </si>
  <si>
    <t>UJ67=BY03_2_7_6</t>
  </si>
  <si>
    <t>UJ67=BY03_2_7_7</t>
  </si>
  <si>
    <t>UJ67=BY03_2_7_8</t>
  </si>
  <si>
    <t>UJ67=BY03_2_8_1</t>
  </si>
  <si>
    <t>UJ67=BY03_B_11</t>
  </si>
  <si>
    <t>UJ67=BY03_2_8_2</t>
  </si>
  <si>
    <t>UJ67=BY03_B_12</t>
  </si>
  <si>
    <t>UJ67=BY03_2_8_3</t>
  </si>
  <si>
    <t>UJ67=BY03_2_8_4</t>
  </si>
  <si>
    <t>UJ67=BY03_2_8_5</t>
  </si>
  <si>
    <t>UJ67=BY03_2_8_6</t>
  </si>
  <si>
    <t>UJ67=BY03_2_8_7</t>
  </si>
  <si>
    <t>UJ67=BY03_2_8_8</t>
  </si>
  <si>
    <t>UJ67=BY03_B_13</t>
  </si>
  <si>
    <t>UJ67=BY03_B_14</t>
  </si>
  <si>
    <t>UJ67=BY03_B_15</t>
  </si>
  <si>
    <t>UJ67=BY03_B_16</t>
  </si>
  <si>
    <t>UJ67=BY03_B_17</t>
  </si>
  <si>
    <t>UJ67=BY03_B_18</t>
  </si>
  <si>
    <t>UJ63=BY03_1_1_8</t>
  </si>
  <si>
    <t>UJ63=BY03_A_1</t>
  </si>
  <si>
    <t>UJ63=BY03_1_1_7</t>
  </si>
  <si>
    <t>UJ63=BY03_A_2</t>
  </si>
  <si>
    <t>UJ63=BY03_1_1_6</t>
  </si>
  <si>
    <t>UJ63=BY03_1_1_5</t>
  </si>
  <si>
    <t>UJ63=BY03_1_1_4</t>
  </si>
  <si>
    <t>UJ63=BY03_1_1_3</t>
  </si>
  <si>
    <t>UJ63=BY03_1_1_2</t>
  </si>
  <si>
    <t>UJ63=BY03_1_1_1</t>
  </si>
  <si>
    <t>UJ63=BY03_1_2_8</t>
  </si>
  <si>
    <t>UJ63=BY03_A_3</t>
  </si>
  <si>
    <t>UJ63=BY03_1_2_7</t>
  </si>
  <si>
    <t>UJ63=BY03_A_4</t>
  </si>
  <si>
    <t>UJ63=BY03_1_2_6</t>
  </si>
  <si>
    <t>UJ63=BY03_1_2_5</t>
  </si>
  <si>
    <t>UJ63=BY03_1_2_4</t>
  </si>
  <si>
    <t>UJ63=BY03_1_2_3</t>
  </si>
  <si>
    <t>UJ63=BY03_1_2_2</t>
  </si>
  <si>
    <t>UJ63=BY03_1_2_1</t>
  </si>
  <si>
    <t>UJ63=BY03_1_3_8</t>
  </si>
  <si>
    <t>UJ63=BY03_A_5</t>
  </si>
  <si>
    <t>UJ63=BY03_1_3_7</t>
  </si>
  <si>
    <t>UJ63=BY03_A_6</t>
  </si>
  <si>
    <t>UJ63=BY03_1_3_6</t>
  </si>
  <si>
    <t>UJ63=BY03_1_3_5</t>
  </si>
  <si>
    <t>UJ63=BY03_1_3_4</t>
  </si>
  <si>
    <t>UJ63=BY03_1_3_3</t>
  </si>
  <si>
    <t>UJ63=BY03_1_3_2</t>
  </si>
  <si>
    <t>UJ63=BY03_1_3_1</t>
  </si>
  <si>
    <t>UJ63=BY03_1_4_8</t>
  </si>
  <si>
    <t>UJ63=BY03_A_7</t>
  </si>
  <si>
    <t>UJ63=BY03_1_4_7</t>
  </si>
  <si>
    <t>UJ63=BY03_A_8</t>
  </si>
  <si>
    <t>UJ63=BY03_1_4_6</t>
  </si>
  <si>
    <t>UJ63=BY03_1_4_5</t>
  </si>
  <si>
    <t>UJ63=BY03_1_4_4</t>
  </si>
  <si>
    <t>UJ63=BY03_1_4_3</t>
  </si>
  <si>
    <t>UJ63=BY03_1_4_2</t>
  </si>
  <si>
    <t>UJ63=BY03_1_4_1</t>
  </si>
  <si>
    <t>UJ63=BY03_1_5_8</t>
  </si>
  <si>
    <t>UJ63=BY03_A_9</t>
  </si>
  <si>
    <t>UJ63=BY03_1_5_7</t>
  </si>
  <si>
    <t>UJ63=BY03_A_10</t>
  </si>
  <si>
    <t>UJ63=BY03_1_5_6</t>
  </si>
  <si>
    <t>UJ63=BY03_1_5_5</t>
  </si>
  <si>
    <t>UJ63=BY03_1_5_4</t>
  </si>
  <si>
    <t>UJ63=BY03_1_5_3</t>
  </si>
  <si>
    <t>UJ63=BY03_1_5_2</t>
  </si>
  <si>
    <t>UJ63=BY03_1_5_1</t>
  </si>
  <si>
    <t>UJ63=BY03_1_6_8</t>
  </si>
  <si>
    <t>UJ63=BY03_A_11</t>
  </si>
  <si>
    <t>UJ63=BY03_1_6_7</t>
  </si>
  <si>
    <t>UJ63=BY03_A_12</t>
  </si>
  <si>
    <t>UJ63=BY03_1_6_6</t>
  </si>
  <si>
    <t>UJ63=BY03_1_6_5</t>
  </si>
  <si>
    <t>UJ63=BY03_1_6_4</t>
  </si>
  <si>
    <t>UJ63=BY03_1_6_3</t>
  </si>
  <si>
    <t>UJ63=BY03_1_6_2</t>
  </si>
  <si>
    <t>UJ63=BY03_1_6_1</t>
  </si>
  <si>
    <t>UJ63=BY03_1_7_8</t>
  </si>
  <si>
    <t>UJ63=BY03_A_13</t>
  </si>
  <si>
    <t>UJ63=BY03_1_7_7</t>
  </si>
  <si>
    <t>UJ63=BY03_A_14</t>
  </si>
  <si>
    <t>UJ63=BY03_1_7_6</t>
  </si>
  <si>
    <t>UJ63=BY03_1_7_5</t>
  </si>
  <si>
    <t>UJ63=BY03_1_7_4</t>
  </si>
  <si>
    <t>UJ63=BY03_1_7_3</t>
  </si>
  <si>
    <t>UJ63=BY03_1_7_2</t>
  </si>
  <si>
    <t>UJ63=BY03_1_7_1</t>
  </si>
  <si>
    <t>UJ63=BY03_1_8_8</t>
  </si>
  <si>
    <t>UJ63=BY03_A_15</t>
  </si>
  <si>
    <t>UJ63=BY03_1_8_7</t>
  </si>
  <si>
    <t>UJ63=BY03_A_16</t>
  </si>
  <si>
    <t>UJ63=BY03_1_8_6</t>
  </si>
  <si>
    <t>UJ63=BY03_1_8_5</t>
  </si>
  <si>
    <t>UJ63=BY03_1_8_4</t>
  </si>
  <si>
    <t>UJ63=BY03_1_8_3</t>
  </si>
  <si>
    <t>UJ63=BY03_1_8_2</t>
  </si>
  <si>
    <t>UJ63=BY03_1_8_1</t>
  </si>
  <si>
    <t>UJ63=BY03_1_9_8</t>
  </si>
  <si>
    <t>UJ63=BY03_A_17</t>
  </si>
  <si>
    <t>UJ63=BY03_1_9_7</t>
  </si>
  <si>
    <t>UJ63=BY03_A_18</t>
  </si>
  <si>
    <t>UJ63=BY03_1_9_6</t>
  </si>
  <si>
    <t>UJ63=BY03_1_9_5</t>
  </si>
  <si>
    <t>UJ63=BY03_1_9_4</t>
  </si>
  <si>
    <t>UJ63=BY03_1_9_3</t>
  </si>
  <si>
    <t>UJ63=BY03_1_9_2</t>
  </si>
  <si>
    <t>UJ63=BY03_1_9_1</t>
  </si>
  <si>
    <t>UJ63=BY03_1_10_8</t>
  </si>
  <si>
    <t>UJ63=BY03_A_19</t>
  </si>
  <si>
    <t>UJ63=BY03_1_10_7</t>
  </si>
  <si>
    <t>UJ63=BY03_A_20</t>
  </si>
  <si>
    <t>UJ63=BY03_1_10_6</t>
  </si>
  <si>
    <t>UJ63=BY03_1_10_5</t>
  </si>
  <si>
    <t>UJ63=BY03_1_10_4</t>
  </si>
  <si>
    <t>UJ63=BY03_1_10_3</t>
  </si>
  <si>
    <t>UJ63=BY03_1_10_2</t>
  </si>
  <si>
    <t>UJ63=BY03_1_10_1</t>
  </si>
  <si>
    <t>UJ63=BY03_2_1_8</t>
  </si>
  <si>
    <t>UJ63=BY03_A_21</t>
  </si>
  <si>
    <t>UJ63=BY03_2_1_7</t>
  </si>
  <si>
    <t>UJ63=BY03_A_22</t>
  </si>
  <si>
    <t>UJ63=BY03_2_1_6</t>
  </si>
  <si>
    <t>UJ63=BY03_2_1_5</t>
  </si>
  <si>
    <t>UJ63=BY03_2_1_4</t>
  </si>
  <si>
    <t>UJ63=BY03_2_1_3</t>
  </si>
  <si>
    <t>UJ63=BY03_2_1_2</t>
  </si>
  <si>
    <t>UJ63=BY03_2_1_1</t>
  </si>
  <si>
    <t>UJ63=BY03_2_2_8</t>
  </si>
  <si>
    <t>UJ63=BY03_A_23</t>
  </si>
  <si>
    <t>UJ63=BY03_2_2_7</t>
  </si>
  <si>
    <t>UJ63=BY03_A_24</t>
  </si>
  <si>
    <t>UJ63=BY03_2_2_6</t>
  </si>
  <si>
    <t>UJ63=BY03_2_2_5</t>
  </si>
  <si>
    <t>UJ63=BY03_2_2_4</t>
  </si>
  <si>
    <t>UJ63=BY03_2_2_3</t>
  </si>
  <si>
    <t>UJ63=BY03_2_2_2</t>
  </si>
  <si>
    <t>UJ63=BY03_2_2_1</t>
  </si>
  <si>
    <t>UJ63=BY03_2_3_8</t>
  </si>
  <si>
    <t>UJ63=BY03_B_1</t>
  </si>
  <si>
    <t>UJ63=BY03_2_3_7</t>
  </si>
  <si>
    <t>UJ63=BY03_B_2</t>
  </si>
  <si>
    <t>UJ63=BY03_2_3_6</t>
  </si>
  <si>
    <t>UJ63=BY03_2_3_5</t>
  </si>
  <si>
    <t>UJ63=BY03_2_3_4</t>
  </si>
  <si>
    <t>UJ63=BY03_2_3_3</t>
  </si>
  <si>
    <t>UJ63=BY03_2_3_2</t>
  </si>
  <si>
    <t>UJ63=BY03_2_3_1</t>
  </si>
  <si>
    <t>UJ63=BY03_2_4_8</t>
  </si>
  <si>
    <t>UJ63=BY03_B_3</t>
  </si>
  <si>
    <t>UJ63=BY03_2_4_7</t>
  </si>
  <si>
    <t>UJ63=BY03_B_4</t>
  </si>
  <si>
    <t>UJ63=BY03_2_4_6</t>
  </si>
  <si>
    <t>UJ63=BY03_2_4_5</t>
  </si>
  <si>
    <t>UJ63=BY03_2_4_4</t>
  </si>
  <si>
    <t>UJ63=BY03_2_4_3</t>
  </si>
  <si>
    <t>UJ63=BY03_2_4_2</t>
  </si>
  <si>
    <t>UJ63=BY03_2_4_1</t>
  </si>
  <si>
    <t>UJ63=BY03_2_5_8</t>
  </si>
  <si>
    <t>UJ63=BY03_B_5</t>
  </si>
  <si>
    <t>UJ63=BY03_2_5_7</t>
  </si>
  <si>
    <t>UJ63=BY03_B_6</t>
  </si>
  <si>
    <t>UJ63=BY03_2_5_6</t>
  </si>
  <si>
    <t>UJ63=BY03_2_5_5</t>
  </si>
  <si>
    <t>UJ63=BY03_2_5_4</t>
  </si>
  <si>
    <t>UJ63=BY03_2_5_3</t>
  </si>
  <si>
    <t>UJ63=BY03_2_5_2</t>
  </si>
  <si>
    <t>UJ63=BY03_2_5_1</t>
  </si>
  <si>
    <t>UJ63=BY03_2_6_8</t>
  </si>
  <si>
    <t>UJ63=BY03_B_7</t>
  </si>
  <si>
    <t>UJ63=BY03_2_6_7</t>
  </si>
  <si>
    <t>UJ63=BY03_B_8</t>
  </si>
  <si>
    <t>UJ63=BY03_2_6_6</t>
  </si>
  <si>
    <t>UJ63=BY03_2_6_5</t>
  </si>
  <si>
    <t>UJ63=BY03_2_6_4</t>
  </si>
  <si>
    <t>UJ63=BY03_2_6_3</t>
  </si>
  <si>
    <t>UJ63=BY03_2_6_2</t>
  </si>
  <si>
    <t>UJ63=BY03_2_6_1</t>
  </si>
  <si>
    <t>UJ63=BY03_2_7_8</t>
  </si>
  <si>
    <t>UJ63=BY03_B_9</t>
  </si>
  <si>
    <t>UJ63=BY03_2_7_7</t>
  </si>
  <si>
    <t>UJ63=BY03_B_10</t>
  </si>
  <si>
    <t>UJ63=BY03_2_7_6</t>
  </si>
  <si>
    <t>UJ63=BY03_2_7_5</t>
  </si>
  <si>
    <t>UJ63=BY03_2_7_4</t>
  </si>
  <si>
    <t>UJ63=BY03_2_7_3</t>
  </si>
  <si>
    <t>UJ63=BY03_2_7_2</t>
  </si>
  <si>
    <t>UJ63=BY03_2_7_1</t>
  </si>
  <si>
    <t>UJ63=BY03_2_8_8</t>
  </si>
  <si>
    <t>UJ63=BY03_B_11</t>
  </si>
  <si>
    <t>UJ63=BY03_2_8_7</t>
  </si>
  <si>
    <t>UJ63=BY03_B_12</t>
  </si>
  <si>
    <t>UJ63=BY03_2_8_6</t>
  </si>
  <si>
    <t>UJ63=BY03_2_8_5</t>
  </si>
  <si>
    <t>UJ63=BY03_2_8_4</t>
  </si>
  <si>
    <t>UJ63=BY03_2_8_3</t>
  </si>
  <si>
    <t>UJ63=BY03_2_8_2</t>
  </si>
  <si>
    <t>UJ63=BY03_2_8_1</t>
  </si>
  <si>
    <t>UJ63=BY03_2_9_1</t>
  </si>
  <si>
    <t>UJ63=BY03_B_13</t>
  </si>
  <si>
    <t>UJ63=BY03_2_9_2</t>
  </si>
  <si>
    <t>UJ63=BY03_B_14</t>
  </si>
  <si>
    <t>UJ63=BY03_2_9_3</t>
  </si>
  <si>
    <t>UJ63=BY03_2_9_4</t>
  </si>
  <si>
    <t>UJ63=BY03_2_9_5</t>
  </si>
  <si>
    <t>UJ63=BY03_2_9_6</t>
  </si>
  <si>
    <t>UJ63=BY03_2_9_7</t>
  </si>
  <si>
    <t>UJ63=BY03_2_9_8</t>
  </si>
  <si>
    <t>UJ63=BY03_2_10_1</t>
  </si>
  <si>
    <t>UJ63=BY03_B_15</t>
  </si>
  <si>
    <t>UJ63=BY03_2_10_2</t>
  </si>
  <si>
    <t>UJ63=BY03_B_16</t>
  </si>
  <si>
    <t>UJ63=BY03_2_10_3</t>
  </si>
  <si>
    <t>UJ63=BY03_2_10_4</t>
  </si>
  <si>
    <t>UJ63=BY03_2_10_5</t>
  </si>
  <si>
    <t>UJ63=BY03_2_10_6</t>
  </si>
  <si>
    <t>UJ63=BY03_2_10_7</t>
  </si>
  <si>
    <t>UJ63=BY03_2_10_8</t>
  </si>
  <si>
    <t>UJ63=BY03_3_1_1</t>
  </si>
  <si>
    <t>UJ63=BY03_B_17</t>
  </si>
  <si>
    <t>UJ63=BY03_3_1_2</t>
  </si>
  <si>
    <t>UJ63=BY03_B_18</t>
  </si>
  <si>
    <t>UJ63=BY03_3_1_3</t>
  </si>
  <si>
    <t>UJ63=BY03_3_1_4</t>
  </si>
  <si>
    <t>UJ63=BY03_3_1_5</t>
  </si>
  <si>
    <t>UJ63=BY03_3_1_6</t>
  </si>
  <si>
    <t>UJ63=BY03_3_1_7</t>
  </si>
  <si>
    <t>UJ63=BY03_3_1_8</t>
  </si>
  <si>
    <t>BJBAP.A4L6_1</t>
  </si>
  <si>
    <t>BJBAP.A4L6_2</t>
  </si>
  <si>
    <t>BJBAP.A4L6_3</t>
  </si>
  <si>
    <t>BJBAP.A4L6_4</t>
  </si>
  <si>
    <t>BJBAP.B4L6_1</t>
  </si>
  <si>
    <t>BJBAP.B4L6_2</t>
  </si>
  <si>
    <t>BJBAP.B4L6_3</t>
  </si>
  <si>
    <t>BJBAP.B4L6_4</t>
  </si>
  <si>
    <t>BJBAP.C4L6_1</t>
  </si>
  <si>
    <t>BJBAP.C4L6_2</t>
  </si>
  <si>
    <t>BJBAP.D4L6_1</t>
  </si>
  <si>
    <t>BJBAP.D4L6_2</t>
  </si>
  <si>
    <t>BJBAP.D4L6_3</t>
  </si>
  <si>
    <t>BJBAP.D4L6_4</t>
  </si>
  <si>
    <t>BJBAP.A5L6_1</t>
  </si>
  <si>
    <t>BJBAP.A5L6_2</t>
  </si>
  <si>
    <t>BJBAP.A5L6_3</t>
  </si>
  <si>
    <t>BJBAP.A5L6_4</t>
  </si>
  <si>
    <t>BJBAP.A5L6_5</t>
  </si>
  <si>
    <t>BJBAP.A5L6_6</t>
  </si>
  <si>
    <t>BJBHT.A8L6</t>
  </si>
  <si>
    <t>Monitor New</t>
  </si>
  <si>
    <t>DUMP LINE</t>
  </si>
  <si>
    <t>Fon.</t>
  </si>
  <si>
    <t>TD62.175_1_L</t>
  </si>
  <si>
    <t>TD62.175_2_R</t>
  </si>
  <si>
    <t>TD62.212_1_T</t>
  </si>
  <si>
    <t>TD62.212_2_B</t>
  </si>
  <si>
    <t>TD62.252_1_L</t>
  </si>
  <si>
    <t>TD62.252_2_R</t>
  </si>
  <si>
    <t>TD62.269_1_T</t>
  </si>
  <si>
    <t>TD62.269_2_B</t>
  </si>
  <si>
    <t>TD62.377_1_L</t>
  </si>
  <si>
    <t>TD62.377_2_R</t>
  </si>
  <si>
    <t>TD62.497_1_T</t>
  </si>
  <si>
    <t>TD62.497_2_B</t>
  </si>
  <si>
    <t>TD62.617_1_L</t>
  </si>
  <si>
    <t>TD62.617_2_R</t>
  </si>
  <si>
    <t>TD62.750_1_T</t>
  </si>
  <si>
    <t>TD62.750_2_B</t>
  </si>
  <si>
    <t>UD62.DUMP_1</t>
  </si>
  <si>
    <t>UD62.DUMP_2</t>
  </si>
  <si>
    <t>UD62.DUMP_3</t>
  </si>
  <si>
    <t>UD62.DUMP_4</t>
  </si>
  <si>
    <t>UD62.DUMP_L</t>
  </si>
  <si>
    <t>UD62.DUMP_C</t>
  </si>
  <si>
    <t>UD62.DUMP_R</t>
  </si>
  <si>
    <t>TD68.175_1_L</t>
  </si>
  <si>
    <t>TD68.175_2_R</t>
  </si>
  <si>
    <t>TD68.212_1_T</t>
  </si>
  <si>
    <t>TD68.212_2_B</t>
  </si>
  <si>
    <t>TD68.252_1_L</t>
  </si>
  <si>
    <t>TD68.252_2_R</t>
  </si>
  <si>
    <t>TD68.269_1_T</t>
  </si>
  <si>
    <t>TD68.269_2_B</t>
  </si>
  <si>
    <t>TD68.377_1_L</t>
  </si>
  <si>
    <t>TD68.377_2_R</t>
  </si>
  <si>
    <t>TD68.497_1_T</t>
  </si>
  <si>
    <t>TD68.497_2_B</t>
  </si>
  <si>
    <t>TD68.617_1_L</t>
  </si>
  <si>
    <t>TD68.617_2_R</t>
  </si>
  <si>
    <t>TD68.750_1_T</t>
  </si>
  <si>
    <t>TD68.750_2_B</t>
  </si>
  <si>
    <t>UD68.DUMP_1</t>
  </si>
  <si>
    <t>UD68.DUMP_2</t>
  </si>
  <si>
    <t>UD68.DUMP_3</t>
  </si>
  <si>
    <t>UD68.DUMP_4</t>
  </si>
  <si>
    <t>UD68.DUMP_L</t>
  </si>
  <si>
    <t>UD68.DUMP_C</t>
  </si>
  <si>
    <t>UD68.DUMP_R</t>
  </si>
  <si>
    <t>BJBAP.A8L6_1</t>
  </si>
  <si>
    <t>BJBAP.A8L6_2</t>
  </si>
  <si>
    <t>BJBAP.A8L6_3</t>
  </si>
  <si>
    <t>BJBAP.A8L6_4</t>
  </si>
  <si>
    <t>BJBAP.A8L6_5</t>
  </si>
  <si>
    <t>BJBAP.A8L6_6</t>
  </si>
  <si>
    <t>BLMQI.A8L6</t>
  </si>
  <si>
    <t>BLMQI.A8R6</t>
  </si>
  <si>
    <t>BLMQI.B8R6</t>
  </si>
  <si>
    <t>BLMQI.C8R6</t>
  </si>
  <si>
    <t>BLMQI.D8R6</t>
  </si>
  <si>
    <t>BLMQI.E8R6</t>
  </si>
  <si>
    <t>BLMQI.B11R6</t>
  </si>
  <si>
    <t>BLMQI.C11R6</t>
  </si>
  <si>
    <t>BLMQI.D11R6</t>
  </si>
  <si>
    <t>BLMQI.E11R6</t>
  </si>
  <si>
    <t>BLMQI.F11R6</t>
  </si>
  <si>
    <t>BLMES.A4L6</t>
  </si>
  <si>
    <t>BLMES.B4L6</t>
  </si>
  <si>
    <t>BLMES.C4L6</t>
  </si>
  <si>
    <t>BLMES.D4L6</t>
  </si>
  <si>
    <t>BLMES.E4L6</t>
  </si>
  <si>
    <t>BLMES.F4L6</t>
  </si>
  <si>
    <t>BLMES.G4L6</t>
  </si>
  <si>
    <t>BLMES.H4L6</t>
  </si>
  <si>
    <t>BLMES.I4L6</t>
  </si>
  <si>
    <t>BLMES.L4L6</t>
  </si>
  <si>
    <t>BLMES.M4L6</t>
  </si>
  <si>
    <t>BLMES.N4L6</t>
  </si>
  <si>
    <t>BLMES.O4L6</t>
  </si>
  <si>
    <t>BLMES.P4L6</t>
  </si>
  <si>
    <t>BLMES.Q4L6</t>
  </si>
  <si>
    <t>BLMES.A5L6</t>
  </si>
  <si>
    <t>BLMES.B5L6</t>
  </si>
  <si>
    <t>BLMES.C5L6</t>
  </si>
  <si>
    <t xml:space="preserve">   Optical link tunnel</t>
  </si>
  <si>
    <t>Optical link tunnel</t>
  </si>
  <si>
    <t>BJBHT.A9L6</t>
  </si>
  <si>
    <t>BJBAP.A9L6_1</t>
  </si>
  <si>
    <t>BJBAP.A9L6_2</t>
  </si>
  <si>
    <t>BJBAP.A9L6_3</t>
  </si>
  <si>
    <t>BJBAP.A9L6_4</t>
  </si>
  <si>
    <t>BJBAP.A9L6_5</t>
  </si>
  <si>
    <t>BJBAP.A9L6_6</t>
  </si>
  <si>
    <t>BJBHT.A10L6</t>
  </si>
  <si>
    <t>BJBAP.A10L6_1</t>
  </si>
  <si>
    <t>BJBAP.A10L6_2</t>
  </si>
  <si>
    <t>BJBAP.A10L6_3</t>
  </si>
  <si>
    <t>BJBAP.A10L6_4</t>
  </si>
  <si>
    <t>BJBAP.A11L6_1</t>
  </si>
  <si>
    <t>BJBAP.A11L6_2</t>
  </si>
  <si>
    <t>BJBAP.A11L6_3</t>
  </si>
  <si>
    <t>BJBAP.A11L6_4</t>
  </si>
  <si>
    <t>BJBAP.A11L6_5</t>
  </si>
  <si>
    <t>BJBAP.A11L6_6</t>
  </si>
  <si>
    <t>BYPLM.A12L6_CFC_1</t>
  </si>
  <si>
    <t>BYPLM.A12L6_CFC_2</t>
  </si>
  <si>
    <t>BYPLM.A12L6_CFC_3</t>
  </si>
  <si>
    <t>BYPLM.A12L6_CFC_4</t>
  </si>
  <si>
    <t>BYPLM.A12L6_CFC_5</t>
  </si>
  <si>
    <t>BYPLM.A12L6_CFC_6</t>
  </si>
  <si>
    <t>BJBHT.A13L6</t>
  </si>
  <si>
    <t>BYPLM.A13L6_CFC_1</t>
  </si>
  <si>
    <t>BYPLM.A13L6_CFC_2</t>
  </si>
  <si>
    <t>BYPLM.A13L6_CFC_3</t>
  </si>
  <si>
    <t>BYPLM.A13L6_CFC_4</t>
  </si>
  <si>
    <t>BYPLM.A13L6_CFC_5</t>
  </si>
  <si>
    <t>BYPLM.A13L6_CFC_6</t>
  </si>
  <si>
    <t>BJBHT.A14L6</t>
  </si>
  <si>
    <t>BYPLM.A14L6_CFC_1</t>
  </si>
  <si>
    <t>BYPLM.A14L6_CFC_2</t>
  </si>
  <si>
    <t>BYPLM.A14L6_CFC_3</t>
  </si>
  <si>
    <t>BYPLM.A14L6_CFC_4</t>
  </si>
  <si>
    <t>BYPLM.A14L6_CFC_5</t>
  </si>
  <si>
    <t>BYPLM.A14L6_CFC_6</t>
  </si>
  <si>
    <t>BJBHT.A15L6</t>
  </si>
  <si>
    <t>BYPLM.A15L6_CFC_1</t>
  </si>
  <si>
    <t>BYPLM.A15L6_CFC_2</t>
  </si>
  <si>
    <t>BYPLM.A15L6_CFC_3</t>
  </si>
  <si>
    <t>BYPLM.A15L6_CFC_4</t>
  </si>
  <si>
    <t>BYPLM.A15L6_CFC_5</t>
  </si>
  <si>
    <t>BYPLM.A15L6_CFC_6</t>
  </si>
  <si>
    <t>BJBHT.A16L6</t>
  </si>
  <si>
    <t>BYPLM.A16L6_CFC_1</t>
  </si>
  <si>
    <t>BYPLM.A16L6_CFC_2</t>
  </si>
  <si>
    <t>BYPLM.A16L6_CFC_3</t>
  </si>
  <si>
    <t>BYPLM.A16L6_CFC_4</t>
  </si>
  <si>
    <t>BYPLM.A16L6_CFC_5</t>
  </si>
  <si>
    <t>BYPLM.A16L6_CFC_6</t>
  </si>
  <si>
    <t>BJBHT.A17L6</t>
  </si>
  <si>
    <t>BYPLM.A17L6_CFC_1</t>
  </si>
  <si>
    <t>BYPLM.A17L6_CFC_2</t>
  </si>
  <si>
    <t>BYPLM.A17L6_CFC_3</t>
  </si>
  <si>
    <t>BYPLM.A17L6_CFC_4</t>
  </si>
  <si>
    <t>BYPLM.A17L6_CFC_5</t>
  </si>
  <si>
    <t>BYPLM.A17L6_CFC_6</t>
  </si>
  <si>
    <t>BJBHT.A18L6</t>
  </si>
  <si>
    <t>BYPLM.A18L6_CFC_1</t>
  </si>
  <si>
    <t>BYPLM.A18L6_CFC_2</t>
  </si>
  <si>
    <t>BYPLM.A18L6_CFC_3</t>
  </si>
  <si>
    <t>BYPLM.A18L6_CFC_4</t>
  </si>
  <si>
    <t>BYPLM.A18L6_CFC_5</t>
  </si>
  <si>
    <t>BYPLM.A18L6_CFC_6</t>
  </si>
  <si>
    <t>BJBHT.A19L6</t>
  </si>
  <si>
    <t>BYPLM.A19L6_CFC_1</t>
  </si>
  <si>
    <t>BYPLM.A19L6_CFC_2</t>
  </si>
  <si>
    <t>BYPLM.A19L6_CFC_3</t>
  </si>
  <si>
    <t>BYPLM.A19L6_CFC_4</t>
  </si>
  <si>
    <t>BYPLM.A19L6_CFC_5</t>
  </si>
  <si>
    <t>BYPLM.A19L6_CFC_6</t>
  </si>
  <si>
    <t>BJBHT.A20L6</t>
  </si>
  <si>
    <t>BYPLM.A20L6_CFC_1</t>
  </si>
  <si>
    <t>BYPLM.A20L6_CFC_2</t>
  </si>
  <si>
    <t>BYPLM.A20L6_CFC_3</t>
  </si>
  <si>
    <t>BYPLM.A20L6_CFC_4</t>
  </si>
  <si>
    <t>BYPLM.A20L6_CFC_5</t>
  </si>
  <si>
    <t>BYPLM.A20L6_CFC_6</t>
  </si>
  <si>
    <t>BJBHT.A21L6</t>
  </si>
  <si>
    <t>BYPLM.A21L6_CFC_1</t>
  </si>
  <si>
    <t>BYPLM.A21L6_CFC_2</t>
  </si>
  <si>
    <t>BYPLM.A21L6_CFC_3</t>
  </si>
  <si>
    <t>BYPLM.A21L6_CFC_4</t>
  </si>
  <si>
    <t>BYPLM.A21L6_CFC_5</t>
  </si>
  <si>
    <t>BYPLM.A21L6_CFC_6</t>
  </si>
  <si>
    <t>BJBHT.A22L6</t>
  </si>
  <si>
    <t>BYPLM.A22L6_CFC_1</t>
  </si>
  <si>
    <t>BYPLM.A22L6_CFC_2</t>
  </si>
  <si>
    <t>BYPLM.A22L6_CFC_3</t>
  </si>
  <si>
    <t>BYPLM.A22L6_CFC_4</t>
  </si>
  <si>
    <t>BYPLM.A22L6_CFC_5</t>
  </si>
  <si>
    <t>BYPLM.A22L6_CFC_6</t>
  </si>
  <si>
    <t>BJBHT.A23L6</t>
  </si>
  <si>
    <t>BYPLM.A23L6_CFC_1</t>
  </si>
  <si>
    <t>BYPLM.A23L6_CFC_2</t>
  </si>
  <si>
    <t>BYPLM.A23L6_CFC_3</t>
  </si>
  <si>
    <t>BYPLM.A23L6_CFC_4</t>
  </si>
  <si>
    <t>BYPLM.A23L6_CFC_5</t>
  </si>
  <si>
    <t>BYPLM.A23L6_CFC_6</t>
  </si>
  <si>
    <t>BJBHT.A24L6</t>
  </si>
  <si>
    <t>BYPLM.A24L6_CFC_1</t>
  </si>
  <si>
    <t>BYPLM.A24L6_CFC_2</t>
  </si>
  <si>
    <t>BYPLM.A24L6_CFC_3</t>
  </si>
  <si>
    <t>BYPLM.A24L6_CFC_4</t>
  </si>
  <si>
    <t>BYPLM.A24L6_CFC_5</t>
  </si>
  <si>
    <t>BYPLM.A24L6_CFC_6</t>
  </si>
  <si>
    <t>BJBHT.A25L6</t>
  </si>
  <si>
    <t>BYPLM.A25L6_CFC_1</t>
  </si>
  <si>
    <t>BYPLM.A25L6_CFC_2</t>
  </si>
  <si>
    <t>BYPLM.A25L6_CFC_3</t>
  </si>
  <si>
    <t>BYPLM.A25L6_CFC_4</t>
  </si>
  <si>
    <t>BYPLM.A25L6_CFC_5</t>
  </si>
  <si>
    <t>BYPLM.A25L6_CFC_6</t>
  </si>
  <si>
    <t>BJBHT.A26L6</t>
  </si>
  <si>
    <t>BYPLM.A26L6_CFC_1</t>
  </si>
  <si>
    <t>BYPLM.A26L6_CFC_2</t>
  </si>
  <si>
    <t>BYPLM.A26L6_CFC_3</t>
  </si>
  <si>
    <t>BYPLM.A26L6_CFC_4</t>
  </si>
  <si>
    <t>BYPLM.A26L6_CFC_5</t>
  </si>
  <si>
    <t>BYPLM.A26L6_CFC_6</t>
  </si>
  <si>
    <t>BJBHT.A27L6</t>
  </si>
  <si>
    <t>BYPLM.A27L6_CFC_1</t>
  </si>
  <si>
    <t>BYPLM.A27L6_CFC_2</t>
  </si>
  <si>
    <t>BYPLM.A27L6_CFC_3</t>
  </si>
  <si>
    <t>BYPLM.A27L6_CFC_4</t>
  </si>
  <si>
    <t>BYPLM.A27L6_CFC_5</t>
  </si>
  <si>
    <t>An. Patch_In</t>
  </si>
  <si>
    <t>UA=Ra_Cr_CFC_In</t>
  </si>
  <si>
    <t>BYPLM.A27L6_CFC_6</t>
  </si>
  <si>
    <t>BJBHT.A28L6</t>
  </si>
  <si>
    <t>BYPLM.A28L6_CFC_1</t>
  </si>
  <si>
    <t>BYPLM.A28L6_CFC_2</t>
  </si>
  <si>
    <t>BYPLM.A28L6_CFC_3</t>
  </si>
  <si>
    <t>BYPLM.A28L6_CFC_4</t>
  </si>
  <si>
    <t>BYPLM.A28L6_CFC_5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</si>
  <si>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</si>
  <si>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</si>
  <si>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</si>
  <si>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</si>
  <si>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</si>
  <si>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</si>
  <si>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</si>
  <si>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</si>
  <si>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</si>
  <si>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</si>
  <si>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</si>
  <si>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</si>
  <si>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</si>
  <si>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</si>
  <si>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SR6=BY05_C_1_1</t>
  </si>
  <si>
    <t>SR6=BY05_C_1_2</t>
  </si>
  <si>
    <t>SR6=BY05_C_1_3</t>
  </si>
  <si>
    <t>SR6=BY05_C_1_4</t>
  </si>
  <si>
    <t>SR6=BY05_C_1_5</t>
  </si>
  <si>
    <t>SR6=BY05_C_1_6</t>
  </si>
  <si>
    <t>SR6=BY05_C_1_7</t>
  </si>
  <si>
    <t>SR6=BY05_C_1_8</t>
  </si>
  <si>
    <t>SR6=BY05_C_1_9</t>
  </si>
  <si>
    <t>SR6=BY05_C_1_10</t>
  </si>
  <si>
    <t>SR6=BY05_C_1_11</t>
  </si>
  <si>
    <t>SR6=BY05_C_1_12</t>
  </si>
  <si>
    <t>SR6=BY05_C_2_1</t>
  </si>
  <si>
    <t>SR6=BY05_C_2_2</t>
  </si>
  <si>
    <t>SR6=BY02_2_4_1_1</t>
  </si>
  <si>
    <t>SR6=BY02_2_4_1_2</t>
  </si>
  <si>
    <t>SR6=BY02_2_4_1_3</t>
  </si>
  <si>
    <t>SR6=BY02_2_4_1_4</t>
  </si>
  <si>
    <t>SR6=BY02_2_5_2_1</t>
  </si>
  <si>
    <t>SR6=BY02_2_5_2_2</t>
  </si>
  <si>
    <t>SR6=BY02_2_5_2_3</t>
  </si>
  <si>
    <t>SR6=BY02_2_5_2_4</t>
  </si>
  <si>
    <t>SR6=BY02_2_6_3_1</t>
  </si>
  <si>
    <t>2_6_A1</t>
  </si>
  <si>
    <t>2_6_A2</t>
  </si>
  <si>
    <t>SLOT_ID</t>
  </si>
  <si>
    <t>NAME</t>
  </si>
  <si>
    <t>ALTERNATE_NAME</t>
  </si>
  <si>
    <t>ALTERNATE_NAME(new)</t>
  </si>
  <si>
    <t>FAMILY</t>
  </si>
  <si>
    <t>POSITION</t>
  </si>
  <si>
    <t>POSITION(new)</t>
  </si>
  <si>
    <t>DCUM</t>
  </si>
  <si>
    <t>MACHINE_CODE</t>
  </si>
  <si>
    <t>BLMDI.623243.B2</t>
  </si>
  <si>
    <t>BLMDI.623243.D2I1_MKBH</t>
  </si>
  <si>
    <t>B2</t>
  </si>
  <si>
    <t>TD62</t>
  </si>
  <si>
    <t>BLMDS.623243.B2</t>
  </si>
  <si>
    <t>BLMDS.623243.D2I1_MKBH</t>
  </si>
  <si>
    <t>BLMDI.623290.B2</t>
  </si>
  <si>
    <t>BLMDI.623290.D2I1_MKBV</t>
  </si>
  <si>
    <t>BLMDS.623290.B2</t>
  </si>
  <si>
    <t>BLMDS.623290.D2I2_MKBV</t>
  </si>
  <si>
    <t>BLMDS.623325.B2</t>
  </si>
  <si>
    <t>BLMDS.623325.D2I1_MKBV</t>
  </si>
  <si>
    <t>BLMDI.623325.B2</t>
  </si>
  <si>
    <t>BLMDI.623325.D2I2_MKBV</t>
  </si>
  <si>
    <t>BLMDI.623515.B2</t>
  </si>
  <si>
    <t>BLMDI.TD62.B2I1_TCDQA.A4L6.B2</t>
  </si>
  <si>
    <r>
      <t>BLM</t>
    </r>
    <r>
      <rPr>
        <b/>
        <sz val="12"/>
        <rFont val="Arial"/>
        <family val="2"/>
      </rPr>
      <t>P</t>
    </r>
    <r>
      <rPr>
        <sz val="11"/>
        <rFont val="Calibri"/>
        <family val="2"/>
      </rPr>
      <t>I.</t>
    </r>
    <r>
      <rPr>
        <sz val="10"/>
        <rFont val="Arial"/>
        <family val="2"/>
      </rPr>
      <t>623545</t>
    </r>
    <r>
      <rPr>
        <sz val="11"/>
        <rFont val="Calibri"/>
        <family val="2"/>
      </rPr>
      <t>.B2I1_TCDQA.4L6.B2</t>
    </r>
  </si>
  <si>
    <t>BLMDI.623645.B2</t>
  </si>
  <si>
    <t>BLMDI.623645.B2I1_TCSG.4L6.B2</t>
  </si>
  <si>
    <r>
      <t>BLM</t>
    </r>
    <r>
      <rPr>
        <b/>
        <sz val="12"/>
        <rFont val="Arial"/>
        <family val="2"/>
      </rPr>
      <t>P</t>
    </r>
    <r>
      <rPr>
        <sz val="11"/>
        <rFont val="Calibri"/>
        <family val="2"/>
      </rPr>
      <t>I.623645.B2I1_TCSG.4L6.B2</t>
    </r>
  </si>
  <si>
    <t>BLMDI.623788.B2</t>
  </si>
  <si>
    <t>BLMDI.623788.D2T1_MQY</t>
  </si>
  <si>
    <t>BLMDI.623788.D2T1_MQY.4L6</t>
  </si>
  <si>
    <t>BLMDI.623840.B2</t>
  </si>
  <si>
    <t>BLMDI.623840.D2L1_175_89</t>
  </si>
  <si>
    <t>BLMDI.623841.B2</t>
  </si>
  <si>
    <t>BLMDI.623841.D2R1_175_89</t>
  </si>
  <si>
    <t>BLMDI.624146.B2</t>
  </si>
  <si>
    <t>BLMDI.624146.D2T1_MQY</t>
  </si>
  <si>
    <t>BLMDI.624146.D2T1_MQY.5L6</t>
  </si>
  <si>
    <t>BLMDI.624210.B2</t>
  </si>
  <si>
    <t>BLMDI.624210.D2B1_212_102</t>
  </si>
  <si>
    <t>BLMDI.624211.B2</t>
  </si>
  <si>
    <t>BLMDI.624211.D2T1_212_102</t>
  </si>
  <si>
    <t>BLMDI.624480.B2</t>
  </si>
  <si>
    <t>BLMDI.624480.D2R1_252_109</t>
  </si>
  <si>
    <t>BLMDI.624481.B2</t>
  </si>
  <si>
    <t>BLMDI.624481.D2L1_252_109</t>
  </si>
  <si>
    <t>BLMDI.624790.B2</t>
  </si>
  <si>
    <t>BLMDI.624790.D2T1_269_162</t>
  </si>
  <si>
    <t>BLMDI.624791.B2</t>
  </si>
  <si>
    <t>BLMDI.624791.D2B1_269_164</t>
  </si>
  <si>
    <t>BLMDI.625860.B2</t>
  </si>
  <si>
    <t>BLMDI.625860.D2R1_377_203</t>
  </si>
  <si>
    <t>BLMDI.625861.B2</t>
  </si>
  <si>
    <t>BLMDI.625861.D2L1_377_203</t>
  </si>
  <si>
    <t>BLMDI.628010.D2R1_617_306</t>
  </si>
  <si>
    <t>BLMDI.628011.D2L1_617_306</t>
  </si>
  <si>
    <t>BLMDS.629590.B2</t>
  </si>
  <si>
    <t>BLMDS.629590.D2B2_DUMP</t>
  </si>
  <si>
    <t>BLMDS.629591.B2</t>
  </si>
  <si>
    <t>BLMDS.629591.D2B1_DUMP</t>
  </si>
  <si>
    <t>BLMDS.629698.D2C1_0.750_DUMP</t>
  </si>
  <si>
    <t>BLMDS.629723.D2C1_3.278_DUMP</t>
  </si>
  <si>
    <t>BLMDS.629742.D2C1_5.187_DUMP</t>
  </si>
  <si>
    <t>BLMDS.629760.D2C1_6.983_DUMP</t>
  </si>
  <si>
    <t>BLMDS.629775.D2L1_8.501_DUMP</t>
  </si>
  <si>
    <t>BLMDS.629775.D2C1_8.501_DUMP</t>
  </si>
  <si>
    <t>BLMDS.629775.D2R1_8.501_DUMP</t>
  </si>
  <si>
    <t>BLMDI.629822.D2CT_13.200_DUMP</t>
  </si>
  <si>
    <t>BLMDI.683243.B1</t>
  </si>
  <si>
    <t>BLMDI.683243.D1E1_MKBH</t>
  </si>
  <si>
    <t>B1</t>
  </si>
  <si>
    <t>TD68</t>
  </si>
  <si>
    <t>BLMDS.683243.B1</t>
  </si>
  <si>
    <t>BLMDS.683243.D1E1_MKBH</t>
  </si>
  <si>
    <t>BLMDI.683290.B1</t>
  </si>
  <si>
    <t>BLMDI.683290.D1E1_MKBV</t>
  </si>
  <si>
    <t>BLMDS.683290.B1</t>
  </si>
  <si>
    <t>BLMDS.683290.D1E1_MKBV</t>
  </si>
  <si>
    <t>BLMDI.683325.B1</t>
  </si>
  <si>
    <t>BLMDI.683325.D1E2_MKBV</t>
  </si>
  <si>
    <t>BLMDS.683325.B1</t>
  </si>
  <si>
    <t>BLMDS.683325.D1E2_MKBV</t>
  </si>
  <si>
    <t>BLMDI.683545.B1</t>
  </si>
  <si>
    <t>BLMDI.TD68.B1E1_TCDQA.A4R6.B1</t>
  </si>
  <si>
    <t>BLMPI.683545.B1E1_TCDQA.4R6.B1</t>
  </si>
  <si>
    <t>BLMDI.683643.B1</t>
  </si>
  <si>
    <t>BLMDI.683643.B1E1_TCSG.4R6.B1</t>
  </si>
  <si>
    <t>BLMPI.683643.B1E1_TCSG.4R6.B1</t>
  </si>
  <si>
    <t>BLMDI.683780.B1</t>
  </si>
  <si>
    <t>BLMDI.683780.D1T1_MQY</t>
  </si>
  <si>
    <t>BLMDI.683780.D1T1_MQY.4R6</t>
  </si>
  <si>
    <t>BLMDI.684162.B1</t>
  </si>
  <si>
    <t>BLMDI.684162.D1T1_MQY</t>
  </si>
  <si>
    <t>BLMDI.684162.D1T1_MQY.5R6</t>
  </si>
  <si>
    <t>BLMDI.684210.D1B1_212_102</t>
  </si>
  <si>
    <t>BLMDI.684211.D1T1_212_102</t>
  </si>
  <si>
    <t>BLMDI.684480.B1</t>
  </si>
  <si>
    <t>BLMDI.684480.D1R1_252_109</t>
  </si>
  <si>
    <t>BLMDI.684481.B1</t>
  </si>
  <si>
    <t>BLMDI.684481.D1L1_252_109</t>
  </si>
  <si>
    <t>BLMDI.685860.D1R1_377_203</t>
  </si>
  <si>
    <t>BLMDI.685861.D1L1_377_203</t>
  </si>
  <si>
    <t>BLMDI.688010.D1R1_617_306</t>
  </si>
  <si>
    <t>BLMDI.688011.D1L1_617_306</t>
  </si>
  <si>
    <t>BLMDS.689590.B1</t>
  </si>
  <si>
    <t>BLMDS.689590.D1B2_DUMP</t>
  </si>
  <si>
    <t>BLMDS.689591.B1</t>
  </si>
  <si>
    <t>BLMDS.689591.D1B1_DUMP</t>
  </si>
  <si>
    <t>BLMDS.689697.D1C1_0.668_DUMP</t>
  </si>
  <si>
    <t>BLMDS.689723.D1C1_3.119_DUMP</t>
  </si>
  <si>
    <t>BLMDS.689742.D1C1_5.105_DUMP</t>
  </si>
  <si>
    <t>BLMDS.689760.D1C1_6.901_DUMP</t>
  </si>
  <si>
    <t>BLMDS.689775.D1L1_8.501_DUMP</t>
  </si>
  <si>
    <t>BLMDS.689775.D1C1_8.501_DUMP</t>
  </si>
  <si>
    <t>BLMDS.689775.D1R1_8.501_DUMP</t>
  </si>
  <si>
    <t>BLMDI.689822.D1CT_13.200_DUMP</t>
  </si>
  <si>
    <t>BLMPI.623545.B2I1_TCDQA.4L6.B2</t>
  </si>
  <si>
    <t>BLMPI.623645.B2I1_TCSG.4L6.B2</t>
  </si>
  <si>
    <t>19/6/2008</t>
  </si>
  <si>
    <t>18/6/2008</t>
  </si>
  <si>
    <t>SR6=BY05_C_10_7</t>
  </si>
  <si>
    <t>SR6=BY05_C_10_8</t>
  </si>
  <si>
    <t>2_7_A1</t>
  </si>
  <si>
    <t>2_7_A2</t>
  </si>
  <si>
    <t>2_8_A1</t>
  </si>
  <si>
    <t>2_8_A2</t>
  </si>
  <si>
    <t>SR6=BY05_C_10_9</t>
  </si>
  <si>
    <t>SR6=BY05_C_10_10</t>
  </si>
  <si>
    <t>SR6=BY05_C_10_11</t>
  </si>
  <si>
    <t>SR6=BY05_C_10_12</t>
  </si>
  <si>
    <t>SR6=BY02_2_14_10_3</t>
  </si>
  <si>
    <t>SR6=BY02_2_14_10_4</t>
  </si>
  <si>
    <t>SR6=BY02_2_17_13_3</t>
  </si>
  <si>
    <t>SR6=BY02_2_17_13_4</t>
  </si>
  <si>
    <t>SR6=BY02_2_18_14_1</t>
  </si>
  <si>
    <t>SR6=BY02_2_18_14_2</t>
  </si>
  <si>
    <t>SR6=BY02_2_18_14_3</t>
  </si>
  <si>
    <t>SR6=BY02_2_18_14_4</t>
  </si>
  <si>
    <t>BYPLM.A34R6_CFC_7</t>
  </si>
  <si>
    <t>SR6=BY02_2_19_15_1</t>
  </si>
  <si>
    <t>SR6=BY02_2_19_15_2</t>
  </si>
  <si>
    <t>SR6=BY02_2_19_15_3</t>
  </si>
  <si>
    <t>SR6=BY02_2_19_15_4</t>
  </si>
  <si>
    <t>SR6=BY02_2_20_16_1</t>
  </si>
  <si>
    <t>SR6=BY02_2_20_16_2</t>
  </si>
  <si>
    <t>2_9_A1</t>
  </si>
  <si>
    <t>2_9_A2</t>
  </si>
  <si>
    <t>2_10_A1</t>
  </si>
  <si>
    <t>2_10_A2</t>
  </si>
  <si>
    <t>3_1_A1</t>
  </si>
  <si>
    <t>3_1_A2</t>
  </si>
  <si>
    <t>SR6=BY05_C_9_1</t>
  </si>
  <si>
    <t>SR6=BY05_C_9_2</t>
  </si>
  <si>
    <t>SR6=BY05_C_9_3</t>
  </si>
  <si>
    <t>SR6=BY05_C_9_4</t>
  </si>
  <si>
    <t>SR6=BY05_C_9_5</t>
  </si>
  <si>
    <t>SR6=BY05_C_9_6</t>
  </si>
  <si>
    <t>SR6=BY02_2_6_3_2</t>
  </si>
  <si>
    <t>SR6=BY02_2_6_3_3</t>
  </si>
  <si>
    <t>SR6=BY02_2_6_3_4</t>
  </si>
  <si>
    <t>SR6=BY02_2_7_4_1</t>
  </si>
  <si>
    <t>SR6=BY02_2_7_4_2</t>
  </si>
  <si>
    <t>Pos</t>
  </si>
  <si>
    <t>Cr_CFC_Out</t>
  </si>
  <si>
    <t>UA=Ra_Pa_In</t>
  </si>
  <si>
    <t>SR=Ra_Pa_Sl_Out</t>
  </si>
  <si>
    <t>SR=Ra_VME_Sl_DAB_In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</si>
  <si>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</si>
  <si>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</si>
  <si>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</si>
  <si>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</si>
  <si>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</si>
  <si>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</si>
  <si>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</si>
  <si>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</si>
  <si>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2_2_A1</t>
  </si>
  <si>
    <t>2_2_A2</t>
  </si>
  <si>
    <t>2_3_A1</t>
  </si>
  <si>
    <t>2_3_A2</t>
  </si>
  <si>
    <t>2_4_A1</t>
  </si>
  <si>
    <t>2_4_A2</t>
  </si>
  <si>
    <t>SR6=BY05_C_2_3</t>
  </si>
  <si>
    <t>SR6=BY05_C_2_4</t>
  </si>
  <si>
    <t>SR6=BY05_C_2_5</t>
  </si>
  <si>
    <t>SR6=BY05_C_2_6</t>
  </si>
  <si>
    <t>SR6=BY05_C_2_7</t>
  </si>
  <si>
    <t>SR6=BY05_C_2_8</t>
  </si>
  <si>
    <t>SR6=BY05_C_2_9</t>
  </si>
  <si>
    <t>SR6=BY05_C_2_10</t>
  </si>
  <si>
    <t>SR6=BY05_C_2_11</t>
  </si>
  <si>
    <t>SR6=BY05_C_2_12</t>
  </si>
  <si>
    <t>SR6=BY05_C_3_1</t>
  </si>
  <si>
    <t>SR6=BY05_C_3_2</t>
  </si>
  <si>
    <t>SR6=BY05_C_3_3</t>
  </si>
  <si>
    <t>SR6=BY05_C_3_4</t>
  </si>
  <si>
    <t>SR6=BY02_1_4_1_1</t>
  </si>
  <si>
    <t>SR6=BY02_1_4_1_2</t>
  </si>
  <si>
    <t>SR6=BY02_2_7_4_3</t>
  </si>
  <si>
    <t>SR6=BY02_2_7_4_4</t>
  </si>
  <si>
    <t>SR6=BY02_1_4_1_3</t>
  </si>
  <si>
    <t>SR6=BY02_1_4_1_4</t>
  </si>
  <si>
    <t>SR6=BY02_2_8_5_1</t>
  </si>
  <si>
    <t>SR6=BY02_2_8_5_2</t>
  </si>
  <si>
    <t>SR6=BY02_1_5_2_1</t>
  </si>
  <si>
    <t>SR6=BY02_1_5_2_2</t>
  </si>
  <si>
    <t>SR6=BY02_1_5_2_3</t>
  </si>
  <si>
    <t>SR6=BY02_1_5_2_4</t>
  </si>
  <si>
    <t>SR6=BY02_1_6_3_1</t>
  </si>
  <si>
    <t>SR6=BY02_1_6_3_2</t>
  </si>
  <si>
    <t>2_5_A1</t>
  </si>
  <si>
    <t>2_5_A2</t>
  </si>
  <si>
    <t>SR6=BY05_C_3_5</t>
  </si>
  <si>
    <t>SR6=BY05_C_3_6</t>
  </si>
  <si>
    <t>SR6=BY02_1_6_3_3</t>
  </si>
  <si>
    <t>SR6=BY02_1_6_3_4</t>
  </si>
  <si>
    <t>CFC_A1</t>
  </si>
  <si>
    <t>CFC_A2</t>
  </si>
  <si>
    <t>BYPLM.A12L6_7</t>
  </si>
  <si>
    <t>BYPLM.A12L6_8</t>
  </si>
  <si>
    <t>SR6=BY05_F_1_7</t>
  </si>
  <si>
    <t>SR6=BY05_F_1_8</t>
  </si>
  <si>
    <t>SR6=BY02_1_7_4_1</t>
  </si>
  <si>
    <t>SR6=BY02_1_7_4_2</t>
  </si>
  <si>
    <t>BYPLM.A13L6_7</t>
  </si>
  <si>
    <t>BYPLM.A13L6_8</t>
  </si>
  <si>
    <t>SR6=BY05_F_2_7</t>
  </si>
  <si>
    <t>SR6=BY05_F_2_8</t>
  </si>
  <si>
    <t>SR6=BY02_1_7_4_3</t>
  </si>
  <si>
    <t>SR6=BY02_1_7_4_4</t>
  </si>
  <si>
    <t>BYPLM.A14L6_7</t>
  </si>
  <si>
    <t>BYPLM.A14L6_8</t>
  </si>
  <si>
    <t>SR6=BY05_F_3_7</t>
  </si>
  <si>
    <t>SR6=BY05_F_3_8</t>
  </si>
  <si>
    <t>SR6=BY02_1_8_5_1</t>
  </si>
  <si>
    <t>SR6=BY02_1_8_5_2</t>
  </si>
  <si>
    <t>BYPLM.A15L6_7</t>
  </si>
  <si>
    <t>BYPLM.A15L6_8</t>
  </si>
  <si>
    <t>SR6=BY05_F_4_7</t>
  </si>
  <si>
    <t>SR6=BY05_F_4_8</t>
  </si>
  <si>
    <t>SR6=BY02_1_8_5_3</t>
  </si>
  <si>
    <t>SR6=BY02_1_8_5_4</t>
  </si>
  <si>
    <t>BYPLM.A16L6_7</t>
  </si>
  <si>
    <t>BYPLM.A16L6_8</t>
  </si>
  <si>
    <t>SR6=BY05_F_5_7</t>
  </si>
  <si>
    <t>SR6=BY05_F_5_8</t>
  </si>
  <si>
    <t>SR6=BY02_1_9_6_1</t>
  </si>
  <si>
    <t>SR6=BY02_1_9_6_2</t>
  </si>
  <si>
    <t>BYPLM.A17L6_7</t>
  </si>
  <si>
    <t>BYPLM.A17L6_8</t>
  </si>
  <si>
    <t>SR6=BY05_G_1_7</t>
  </si>
  <si>
    <t>SR6=BY05_G_1_8</t>
  </si>
  <si>
    <t>SR6=BY02_1_9_6_3</t>
  </si>
  <si>
    <t>SR6=BY02_1_9_6_4</t>
  </si>
  <si>
    <t>BYPLM.A18L6_7</t>
  </si>
  <si>
    <t>BYPLM.A18L6_8</t>
  </si>
  <si>
    <t>SR6=BY05_G_2_7</t>
  </si>
  <si>
    <t>SR6=BY05_G_2_8</t>
  </si>
  <si>
    <t>SR6=BY02_1_10_7_1</t>
  </si>
  <si>
    <t>SR6=BY02_1_10_7_2</t>
  </si>
  <si>
    <t>BYPLM.A19L6_7</t>
  </si>
  <si>
    <t>BYPLM.A19L6_8</t>
  </si>
  <si>
    <t>SR6=BY05_G_3_7</t>
  </si>
  <si>
    <t>SR6=BY05_G_3_8</t>
  </si>
  <si>
    <t>SR6=BY02_1_10_7_3</t>
  </si>
  <si>
    <t>SR6=BY02_1_10_7_4</t>
  </si>
  <si>
    <t>BYPLM.A20L6_7</t>
  </si>
  <si>
    <t>BYPLM.A20L6_8</t>
  </si>
  <si>
    <t>SR6=BY05_G_4_7</t>
  </si>
  <si>
    <t>SR6=BY05_G_4_8</t>
  </si>
  <si>
    <t>SR6=BY02_1_11_8_1</t>
  </si>
  <si>
    <t>SR6=BY02_1_11_8_2</t>
  </si>
  <si>
    <t>BYPLM.A21L6_7</t>
  </si>
  <si>
    <t>BYPLM.A21L6_8</t>
  </si>
  <si>
    <t>SR6=BY05_G_5_7</t>
  </si>
  <si>
    <t>SR6=BY05_G_5_8</t>
  </si>
  <si>
    <t>SR6=BY02_1_11_8_3</t>
  </si>
  <si>
    <t>SR6=BY02_1_11_8_4</t>
  </si>
  <si>
    <t>BYPLM.A22L6_7</t>
  </si>
  <si>
    <t>BYPLM.A22L6_8</t>
  </si>
  <si>
    <t>SR6=BY05_G_6_7</t>
  </si>
  <si>
    <t>SR6=BY05_G_6_8</t>
  </si>
  <si>
    <t>SR6=BY02_1_13_9_1</t>
  </si>
  <si>
    <t>SR6=BY02_1_13_9_2</t>
  </si>
  <si>
    <t>BYPLM.A23L6_7</t>
  </si>
  <si>
    <t>BYPLM.A23L6_8</t>
  </si>
  <si>
    <t>BYPLM.A24L6_7</t>
  </si>
  <si>
    <t>SR6=BY02_1_16_12_1</t>
  </si>
  <si>
    <t>SR6=BY02_1_16_12_2</t>
  </si>
  <si>
    <t>SR6=BY02_3_16_12_1</t>
  </si>
  <si>
    <t>SR6=BY02_3_16_12_3</t>
  </si>
  <si>
    <t>SR6=BY02_3_16_12_2</t>
  </si>
  <si>
    <t>SR6=BY02_3_16_12_4</t>
  </si>
  <si>
    <t>BYPLM.A24L6_8</t>
  </si>
  <si>
    <t>BYPLM.A25L6_7</t>
  </si>
  <si>
    <t>BYPLM.A25L6_8</t>
  </si>
  <si>
    <t>BYPLM.A26L6_7</t>
  </si>
  <si>
    <t>BYPLM.A26L6_8</t>
  </si>
  <si>
    <t>BYPLM.A27L6_7</t>
  </si>
  <si>
    <t>BYPLM.A27L6_8</t>
  </si>
  <si>
    <t>BYPLM.A28L6_7</t>
  </si>
  <si>
    <t>BYPLM.A28L6_8</t>
  </si>
  <si>
    <t>SR6=BY05_H_1_7</t>
  </si>
  <si>
    <t>SR6=BY05_H_1_8</t>
  </si>
  <si>
    <t>SR6=BY05_H_2_7</t>
  </si>
  <si>
    <t>SR6=BY05_H_2_8</t>
  </si>
  <si>
    <t>SR6=BY05_H_3_7</t>
  </si>
  <si>
    <t>SR6=BY05_H_3_8</t>
  </si>
  <si>
    <t>SR6=BY05_H_4_7</t>
  </si>
  <si>
    <t>SR6=BY05_H_4_8</t>
  </si>
  <si>
    <t>SR6=BY05_H_5_7</t>
  </si>
  <si>
    <t>SR6=BY05_H_5_8</t>
  </si>
  <si>
    <t>SR6=BY05_H_6_7</t>
  </si>
  <si>
    <t>SR6=BY05_H_6_8</t>
  </si>
  <si>
    <t>SR6=BY02_1_13_9_3</t>
  </si>
  <si>
    <t>SR6=BY02_1_13_9_4</t>
  </si>
  <si>
    <t>SR6=BY02_1_14_10_1</t>
  </si>
  <si>
    <t>SR6=BY02_1_14_10_2</t>
  </si>
  <si>
    <t>SR6=BY02_1_14_10_3</t>
  </si>
  <si>
    <t>SR6=BY02_1_14_10_4</t>
  </si>
  <si>
    <t>SR6=BY02_1_15_11_1</t>
  </si>
  <si>
    <t>SR6=BY02_1_15_11_2</t>
  </si>
  <si>
    <t>SR6=BY02_1_15_11_3</t>
  </si>
  <si>
    <t>SR6=BY02_1_15_11_4</t>
  </si>
  <si>
    <t>BYPLM.A29L6_7</t>
  </si>
  <si>
    <t>BYPLM.A29L6_8</t>
  </si>
  <si>
    <t>BYPLM.A30L6_7</t>
  </si>
  <si>
    <t>BYPLM.A30L6_8</t>
  </si>
  <si>
    <t>BYPLM.A31L6_7</t>
  </si>
  <si>
    <t>BYPLM.A31L6_8</t>
  </si>
  <si>
    <t>BYPLM.A32L6_7</t>
  </si>
  <si>
    <t>BYPLM.A32L6_8</t>
  </si>
  <si>
    <t>BYPLM.A33L6_7</t>
  </si>
  <si>
    <t>BYPLM.A33L6_8</t>
  </si>
  <si>
    <t>SR6=BY05_I_1_7</t>
  </si>
  <si>
    <t>SR6=BY05_I_1_8</t>
  </si>
  <si>
    <t>SR6=BY05_I_2_7</t>
  </si>
  <si>
    <t>SR6=BY05_I_2_8</t>
  </si>
  <si>
    <t>SR6=BY05_I_3_7</t>
  </si>
  <si>
    <t>SR6=BY05_I_3_8</t>
  </si>
  <si>
    <t>SR6=BY05_I_4_7</t>
  </si>
  <si>
    <t>SR6=BY05_I_4_8</t>
  </si>
  <si>
    <t>SR6=BY05_I_5_7</t>
  </si>
  <si>
    <t>SR6=BY05_I_5_8</t>
  </si>
  <si>
    <t>SR6=BY02_1_16_12_3</t>
  </si>
  <si>
    <t>SR6=BY02_1_16_12_4</t>
  </si>
  <si>
    <t>SR6=BY02_1_17_13_1</t>
  </si>
  <si>
    <t>SR6=BY02_1_17_13_2</t>
  </si>
  <si>
    <t>SR6=BY02_1_17_13_3</t>
  </si>
  <si>
    <t>SR6=BY02_1_17_13_4</t>
  </si>
  <si>
    <t>SR6=BY02_1_18_14_1</t>
  </si>
  <si>
    <t>SR6=BY02_1_18_14_2</t>
  </si>
  <si>
    <t>SR6=BY02_1_18_14_3</t>
  </si>
  <si>
    <t>SR6=BY02_1_18_14_4</t>
  </si>
  <si>
    <t>SR6=BY05_C_12_1</t>
  </si>
  <si>
    <t>SR6=BY05_C_12_2</t>
  </si>
  <si>
    <t>SR6=BY05_C_12_3</t>
  </si>
  <si>
    <t>SR6=BY05_C_12_4</t>
  </si>
  <si>
    <t>SR6=BY05_C_12_5</t>
  </si>
  <si>
    <t>SR6=BY05_C_12_6</t>
  </si>
  <si>
    <t>SR6=BY05_C_12_7</t>
  </si>
  <si>
    <t>SR6=BY05_C_12_8</t>
  </si>
  <si>
    <t>SR6=BY05_C_12_9</t>
  </si>
  <si>
    <t>SR6=BY05_C_12_10</t>
  </si>
  <si>
    <t>SR6=BY05_C_12_11</t>
  </si>
  <si>
    <t>SR6=BY05_C_12_12</t>
  </si>
  <si>
    <t>SR6=BY05_C_11_1</t>
  </si>
  <si>
    <t>SR6=BY05_C_11_2</t>
  </si>
  <si>
    <t>SR6=BY02_2_13_9_1</t>
  </si>
  <si>
    <t>SR6=BY02_2_13_9_2</t>
  </si>
  <si>
    <t>SR6=BY02_2_13_9_3</t>
  </si>
  <si>
    <t>SR6=BY02_2_13_9_4</t>
  </si>
  <si>
    <t>SR6=BY02_2_14_10_1</t>
  </si>
  <si>
    <t>MSDB.E4L6.B2</t>
  </si>
  <si>
    <t>MSDB.C4L6.B2</t>
  </si>
  <si>
    <t>MSDB.D4L6.B1</t>
  </si>
  <si>
    <t>TCDQM.4L6.B2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</si>
</sst>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39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b/>
      <sz val="10"/>
      <name val="MS Sans Serif"/>
      <family val="2"/>
    </font>
    <font>
      <b/>
      <sz val="9"/>
      <color indexed="10"/>
      <name val="Microsoft Sans Serif"/>
      <family val="2"/>
    </font>
    <font>
      <b/>
      <sz val="9"/>
      <name val="Microsoft Sans Serif"/>
      <family val="2"/>
    </font>
    <font>
      <sz val="9"/>
      <color indexed="14"/>
      <name val="Arial"/>
      <family val="0"/>
    </font>
    <font>
      <sz val="9"/>
      <color indexed="14"/>
      <name val="Helv"/>
      <family val="0"/>
    </font>
    <font>
      <sz val="9"/>
      <color indexed="10"/>
      <name val="Arial"/>
      <family val="2"/>
    </font>
    <font>
      <sz val="9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MS Sans Serif"/>
      <family val="2"/>
    </font>
    <font>
      <sz val="9"/>
      <color indexed="11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9"/>
      <color indexed="10"/>
      <name val="MS Sans Serif"/>
      <family val="2"/>
    </font>
    <font>
      <sz val="9"/>
      <color indexed="14"/>
      <name val="Microsoft Sans Serif"/>
      <family val="2"/>
    </font>
    <font>
      <sz val="9"/>
      <name val="Bitstream Vera Sans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 applyAlignment="1">
      <alignment horizontal="center"/>
      <protection/>
    </xf>
    <xf numFmtId="0" fontId="8" fillId="2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8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21" applyFont="1" applyBorder="1" applyAlignment="1">
      <alignment horizontal="center"/>
      <protection/>
    </xf>
    <xf numFmtId="0" fontId="3" fillId="3" borderId="2" xfId="21" applyFont="1" applyFill="1" applyBorder="1" applyAlignment="1">
      <alignment horizontal="center"/>
      <protection/>
    </xf>
    <xf numFmtId="0" fontId="3" fillId="3" borderId="3" xfId="21" applyFont="1" applyFill="1" applyBorder="1" applyAlignment="1">
      <alignment horizontal="center"/>
      <protection/>
    </xf>
    <xf numFmtId="0" fontId="3" fillId="3" borderId="4" xfId="0" applyFont="1" applyFill="1" applyBorder="1" applyAlignment="1">
      <alignment horizontal="left"/>
    </xf>
    <xf numFmtId="0" fontId="3" fillId="3" borderId="5" xfId="21" applyFont="1" applyFill="1" applyBorder="1" applyAlignment="1">
      <alignment horizontal="center"/>
      <protection/>
    </xf>
    <xf numFmtId="0" fontId="3" fillId="3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21" applyFon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5" fillId="0" borderId="0" xfId="21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8" xfId="21" applyFont="1" applyFill="1" applyBorder="1" applyAlignment="1">
      <alignment horizontal="left"/>
      <protection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0" xfId="21" applyFont="1" applyBorder="1" applyAlignment="1">
      <alignment/>
      <protection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" fillId="0" borderId="0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8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8" fillId="0" borderId="8" xfId="21" applyFont="1" applyFill="1" applyBorder="1" applyAlignment="1">
      <alignment horizontal="left"/>
      <protection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8" xfId="0" applyFont="1" applyBorder="1" applyAlignment="1">
      <alignment/>
    </xf>
    <xf numFmtId="49" fontId="2" fillId="0" borderId="0" xfId="21" applyNumberFormat="1" applyFont="1" applyFill="1" applyBorder="1" applyAlignment="1">
      <alignment horizontal="center"/>
      <protection/>
    </xf>
    <xf numFmtId="49" fontId="2" fillId="0" borderId="8" xfId="21" applyNumberFormat="1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0" fontId="13" fillId="0" borderId="7" xfId="21" applyFont="1" applyFill="1" applyBorder="1" applyAlignment="1">
      <alignment horizontal="left"/>
      <protection/>
    </xf>
    <xf numFmtId="0" fontId="8" fillId="0" borderId="7" xfId="2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21" applyFont="1" applyFill="1" applyBorder="1" applyAlignment="1">
      <alignment horizontal="center"/>
      <protection/>
    </xf>
    <xf numFmtId="0" fontId="14" fillId="0" borderId="8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8" xfId="21" applyFont="1" applyFill="1" applyBorder="1" applyAlignment="1">
      <alignment horizontal="center"/>
      <protection/>
    </xf>
    <xf numFmtId="0" fontId="21" fillId="0" borderId="0" xfId="21" applyFont="1" applyFill="1" applyBorder="1" applyAlignment="1">
      <alignment horizontal="center"/>
      <protection/>
    </xf>
    <xf numFmtId="0" fontId="21" fillId="0" borderId="8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6" fillId="0" borderId="0" xfId="0" applyFont="1" applyAlignment="1">
      <alignment/>
    </xf>
    <xf numFmtId="0" fontId="3" fillId="3" borderId="7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8" fillId="3" borderId="3" xfId="21" applyFont="1" applyFill="1" applyBorder="1" applyAlignment="1">
      <alignment horizontal="center"/>
      <protection/>
    </xf>
    <xf numFmtId="0" fontId="3" fillId="3" borderId="9" xfId="21" applyFont="1" applyFill="1" applyBorder="1" applyAlignment="1">
      <alignment horizontal="center"/>
      <protection/>
    </xf>
    <xf numFmtId="0" fontId="3" fillId="3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0" borderId="0" xfId="21" applyFont="1" applyBorder="1" applyAlignment="1">
      <alignment horizontal="right"/>
      <protection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21" applyFont="1" applyFill="1" applyBorder="1" applyAlignment="1">
      <alignment horizontal="center"/>
      <protection/>
    </xf>
    <xf numFmtId="2" fontId="2" fillId="0" borderId="8" xfId="0" applyNumberFormat="1" applyFont="1" applyBorder="1" applyAlignment="1">
      <alignment horizontal="center"/>
    </xf>
    <xf numFmtId="0" fontId="2" fillId="0" borderId="11" xfId="21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" fillId="4" borderId="0" xfId="21" applyFont="1" applyFill="1" applyBorder="1" applyAlignment="1">
      <alignment horizontal="left"/>
      <protection/>
    </xf>
    <xf numFmtId="2" fontId="2" fillId="0" borderId="8" xfId="21" applyNumberFormat="1" applyFont="1" applyFill="1" applyBorder="1" applyAlignment="1">
      <alignment horizontal="center"/>
      <protection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2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2" fillId="2" borderId="0" xfId="21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21" applyFont="1" applyBorder="1" applyAlignment="1">
      <alignment horizontal="left"/>
      <protection/>
    </xf>
    <xf numFmtId="0" fontId="2" fillId="0" borderId="10" xfId="21" applyFont="1" applyBorder="1" applyAlignment="1">
      <alignment horizontal="center"/>
      <protection/>
    </xf>
    <xf numFmtId="0" fontId="2" fillId="0" borderId="8" xfId="21" applyFont="1" applyBorder="1" applyAlignment="1">
      <alignment horizontal="left"/>
      <protection/>
    </xf>
    <xf numFmtId="0" fontId="2" fillId="0" borderId="0" xfId="21" applyFont="1" applyBorder="1" applyAlignment="1">
      <alignment/>
      <protection/>
    </xf>
    <xf numFmtId="0" fontId="2" fillId="0" borderId="8" xfId="21" applyFont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0" fillId="0" borderId="8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5" xfId="21" applyFont="1" applyFill="1" applyBorder="1" applyAlignment="1">
      <alignment horizontal="center"/>
      <protection/>
    </xf>
    <xf numFmtId="0" fontId="8" fillId="3" borderId="9" xfId="21" applyFont="1" applyFill="1" applyBorder="1" applyAlignment="1">
      <alignment horizontal="center"/>
      <protection/>
    </xf>
    <xf numFmtId="0" fontId="3" fillId="3" borderId="1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3" borderId="5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3" xfId="0" applyFont="1" applyFill="1" applyBorder="1" applyAlignment="1">
      <alignment horizontal="left"/>
    </xf>
    <xf numFmtId="0" fontId="3" fillId="3" borderId="0" xfId="21" applyFont="1" applyFill="1" applyBorder="1" applyAlignment="1">
      <alignment horizontal="left"/>
      <protection/>
    </xf>
    <xf numFmtId="0" fontId="3" fillId="3" borderId="1" xfId="21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" borderId="6" xfId="21" applyFont="1" applyFill="1" applyBorder="1" applyAlignment="1">
      <alignment horizontal="left"/>
      <protection/>
    </xf>
    <xf numFmtId="0" fontId="3" fillId="3" borderId="7" xfId="21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31" fillId="0" borderId="0" xfId="21" applyFont="1" applyBorder="1" applyAlignment="1">
      <alignment horizontal="left"/>
      <protection/>
    </xf>
    <xf numFmtId="0" fontId="3" fillId="3" borderId="1" xfId="21" applyFont="1" applyFill="1" applyBorder="1" applyAlignment="1">
      <alignment horizontal="center"/>
      <protection/>
    </xf>
    <xf numFmtId="0" fontId="0" fillId="0" borderId="8" xfId="0" applyFont="1" applyBorder="1" applyAlignment="1">
      <alignment/>
    </xf>
    <xf numFmtId="0" fontId="2" fillId="4" borderId="8" xfId="21" applyFont="1" applyFill="1" applyBorder="1" applyAlignment="1">
      <alignment horizontal="left"/>
      <protection/>
    </xf>
    <xf numFmtId="0" fontId="0" fillId="0" borderId="8" xfId="0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14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14" fillId="0" borderId="8" xfId="21" applyFont="1" applyFill="1" applyBorder="1" applyAlignment="1">
      <alignment horizontal="left"/>
      <protection/>
    </xf>
    <xf numFmtId="0" fontId="14" fillId="0" borderId="8" xfId="0" applyFont="1" applyFill="1" applyBorder="1" applyAlignment="1">
      <alignment horizontal="left"/>
    </xf>
    <xf numFmtId="0" fontId="32" fillId="0" borderId="0" xfId="21" applyFont="1" applyFill="1" applyBorder="1" applyAlignment="1">
      <alignment horizontal="left"/>
      <protection/>
    </xf>
    <xf numFmtId="49" fontId="2" fillId="0" borderId="8" xfId="0" applyNumberFormat="1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21" applyNumberFormat="1" applyFont="1" applyFill="1" applyBorder="1" applyAlignment="1">
      <alignment horizontal="center"/>
      <protection/>
    </xf>
    <xf numFmtId="2" fontId="12" fillId="0" borderId="0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24" fillId="0" borderId="8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35" fillId="5" borderId="14" xfId="0" applyFont="1" applyFill="1" applyBorder="1" applyAlignment="1">
      <alignment horizontal="center"/>
    </xf>
    <xf numFmtId="0" fontId="35" fillId="5" borderId="14" xfId="0" applyFont="1" applyFill="1" applyBorder="1" applyAlignment="1">
      <alignment horizontal="left"/>
    </xf>
    <xf numFmtId="0" fontId="35" fillId="6" borderId="14" xfId="0" applyFont="1" applyFill="1" applyBorder="1" applyAlignment="1">
      <alignment horizontal="left"/>
    </xf>
    <xf numFmtId="0" fontId="35" fillId="6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7" borderId="0" xfId="0" applyFill="1" applyBorder="1" applyAlignment="1">
      <alignment horizontal="center"/>
    </xf>
    <xf numFmtId="0" fontId="36" fillId="3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3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8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115">
          <cell r="G115">
            <v>16223.8323</v>
          </cell>
          <cell r="H115">
            <v>16226.244800000002</v>
          </cell>
          <cell r="I115">
            <v>16230.9873</v>
          </cell>
          <cell r="J115">
            <v>16228.4873</v>
          </cell>
          <cell r="K115">
            <v>16225.244800000002</v>
          </cell>
          <cell r="L115">
            <v>16220.742300000002</v>
          </cell>
        </row>
        <row r="116">
          <cell r="G116">
            <v>16275.671999999999</v>
          </cell>
          <cell r="H116">
            <v>16278.154999999999</v>
          </cell>
          <cell r="I116">
            <v>16282.827000000001</v>
          </cell>
          <cell r="J116">
            <v>16280.327000000001</v>
          </cell>
          <cell r="K116">
            <v>16276.955</v>
          </cell>
          <cell r="L116">
            <v>16272.582</v>
          </cell>
        </row>
        <row r="117">
          <cell r="G117">
            <v>16314.737</v>
          </cell>
          <cell r="H117">
            <v>16317.941499999999</v>
          </cell>
          <cell r="I117">
            <v>16323.292000000001</v>
          </cell>
          <cell r="J117">
            <v>16320.792000000001</v>
          </cell>
          <cell r="K117">
            <v>16316.7415</v>
          </cell>
          <cell r="L117">
            <v>16311.647</v>
          </cell>
        </row>
        <row r="118">
          <cell r="G118">
            <v>16355.202</v>
          </cell>
          <cell r="H118">
            <v>16357.685</v>
          </cell>
          <cell r="I118">
            <v>16362.357</v>
          </cell>
          <cell r="J118">
            <v>16359.857</v>
          </cell>
          <cell r="K118">
            <v>16356.485</v>
          </cell>
          <cell r="L118">
            <v>16352.112000000001</v>
          </cell>
        </row>
        <row r="119">
          <cell r="G119">
            <v>16452.498</v>
          </cell>
          <cell r="H119">
            <v>16454.302</v>
          </cell>
          <cell r="I119">
            <v>16458.569</v>
          </cell>
          <cell r="J119">
            <v>16456.129</v>
          </cell>
          <cell r="K119">
            <v>16453.102</v>
          </cell>
          <cell r="L119">
            <v>16448.57</v>
          </cell>
        </row>
        <row r="120">
          <cell r="I120">
            <v>16495.549</v>
          </cell>
          <cell r="J120">
            <v>16492.389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47"/>
  <sheetViews>
    <sheetView tabSelected="1" workbookViewId="0" topLeftCell="A1">
      <selection activeCell="P395" sqref="P395"/>
    </sheetView>
  </sheetViews>
  <sheetFormatPr defaultColWidth="9.140625" defaultRowHeight="12.75"/>
  <cols>
    <col min="1" max="1" width="5.421875" style="56" customWidth="1"/>
    <col min="2" max="2" width="15.28125" style="80" customWidth="1"/>
    <col min="3" max="3" width="5.8515625" style="80" customWidth="1"/>
    <col min="4" max="4" width="14.7109375" style="80" customWidth="1"/>
    <col min="5" max="5" width="10.00390625" style="56" customWidth="1"/>
    <col min="6" max="7" width="0" style="172" hidden="1" customWidth="1"/>
    <col min="8" max="8" width="29.8515625" style="80" customWidth="1"/>
    <col min="9" max="9" width="11.57421875" style="80" customWidth="1"/>
    <col min="10" max="10" width="14.28125" style="80" customWidth="1"/>
    <col min="11" max="11" width="8.8515625" style="56" customWidth="1"/>
    <col min="12" max="12" width="18.7109375" style="56" customWidth="1"/>
    <col min="13" max="13" width="11.140625" style="87" customWidth="1"/>
    <col min="14" max="14" width="15.421875" style="56" customWidth="1"/>
    <col min="15" max="15" width="18.8515625" style="56" customWidth="1"/>
    <col min="16" max="16" width="20.7109375" style="88" customWidth="1"/>
    <col min="17" max="17" width="4.7109375" style="56" customWidth="1"/>
    <col min="18" max="18" width="5.8515625" style="1" customWidth="1"/>
    <col min="19" max="19" width="6.140625" style="89" customWidth="1"/>
  </cols>
  <sheetData>
    <row r="1" spans="2:17" ht="15.75">
      <c r="B1" s="85" t="s">
        <v>406</v>
      </c>
      <c r="D1" s="91" t="s">
        <v>1951</v>
      </c>
      <c r="E1" s="184"/>
      <c r="F1" s="43"/>
      <c r="G1" s="43"/>
      <c r="K1" s="196" t="s">
        <v>1323</v>
      </c>
      <c r="Q1" s="146"/>
    </row>
    <row r="2" spans="2:23" ht="12.75" customHeight="1">
      <c r="B2" s="54"/>
      <c r="C2" s="54"/>
      <c r="D2" s="54"/>
      <c r="E2" s="184"/>
      <c r="F2" s="54"/>
      <c r="G2" s="54"/>
      <c r="H2" s="54"/>
      <c r="I2" s="54"/>
      <c r="J2" s="54"/>
      <c r="L2" s="54" t="s">
        <v>1809</v>
      </c>
      <c r="M2" s="54" t="s">
        <v>2702</v>
      </c>
      <c r="N2" s="54"/>
      <c r="O2" s="54" t="s">
        <v>1811</v>
      </c>
      <c r="P2" s="59" t="s">
        <v>1812</v>
      </c>
      <c r="R2" s="29"/>
      <c r="S2" s="57"/>
      <c r="T2" s="57"/>
      <c r="U2" s="57"/>
      <c r="V2" s="57"/>
      <c r="W2" s="57"/>
    </row>
    <row r="3" spans="1:18" s="62" customFormat="1" ht="12.75" customHeight="1">
      <c r="A3" s="61" t="s">
        <v>1813</v>
      </c>
      <c r="B3" s="60" t="s">
        <v>1622</v>
      </c>
      <c r="C3" s="60" t="s">
        <v>1814</v>
      </c>
      <c r="D3" s="60" t="s">
        <v>1736</v>
      </c>
      <c r="E3" s="187" t="s">
        <v>1995</v>
      </c>
      <c r="F3" s="61" t="s">
        <v>226</v>
      </c>
      <c r="G3" s="61" t="s">
        <v>227</v>
      </c>
      <c r="H3" s="91" t="s">
        <v>1815</v>
      </c>
      <c r="I3" s="60" t="s">
        <v>1816</v>
      </c>
      <c r="J3" s="60" t="s">
        <v>2832</v>
      </c>
      <c r="K3" s="61" t="s">
        <v>1817</v>
      </c>
      <c r="L3" s="28" t="s">
        <v>2833</v>
      </c>
      <c r="M3" s="93" t="s">
        <v>3044</v>
      </c>
      <c r="N3" s="28" t="s">
        <v>3045</v>
      </c>
      <c r="O3" s="92" t="s">
        <v>3046</v>
      </c>
      <c r="P3" s="28" t="s">
        <v>3047</v>
      </c>
      <c r="Q3" s="61" t="s">
        <v>2620</v>
      </c>
      <c r="R3" s="174" t="s">
        <v>1801</v>
      </c>
    </row>
    <row r="4" spans="2:23" ht="12.75" customHeight="1">
      <c r="B4" s="54"/>
      <c r="C4" s="54"/>
      <c r="D4" s="54"/>
      <c r="E4" s="184"/>
      <c r="F4" s="54"/>
      <c r="G4" s="61" t="s">
        <v>228</v>
      </c>
      <c r="H4" s="54"/>
      <c r="I4" s="54"/>
      <c r="J4" s="54"/>
      <c r="K4" s="56" t="s">
        <v>1818</v>
      </c>
      <c r="L4" s="54"/>
      <c r="M4" s="93"/>
      <c r="N4" s="58"/>
      <c r="P4" s="198"/>
      <c r="R4" s="29"/>
      <c r="S4" s="57"/>
      <c r="T4" s="57"/>
      <c r="U4" s="57"/>
      <c r="V4" s="57"/>
      <c r="W4" s="57"/>
    </row>
    <row r="5" spans="1:23" ht="12.75" customHeight="1">
      <c r="A5" s="66"/>
      <c r="B5" s="66"/>
      <c r="C5" s="66"/>
      <c r="D5" s="66"/>
      <c r="E5" s="186"/>
      <c r="F5" s="68"/>
      <c r="G5" s="68"/>
      <c r="H5" s="66"/>
      <c r="I5" s="66"/>
      <c r="J5" s="66"/>
      <c r="K5" s="68"/>
      <c r="L5" s="66"/>
      <c r="M5" s="68"/>
      <c r="N5" s="69"/>
      <c r="O5" s="66"/>
      <c r="P5" s="199"/>
      <c r="Q5" s="68"/>
      <c r="R5" s="94"/>
      <c r="S5" s="57"/>
      <c r="T5" s="57"/>
      <c r="U5" s="57"/>
      <c r="V5" s="57"/>
      <c r="W5" s="57"/>
    </row>
    <row r="6" spans="1:19" ht="12.75">
      <c r="A6" s="29"/>
      <c r="B6" s="64"/>
      <c r="D6" s="203"/>
      <c r="E6" s="184"/>
      <c r="F6" s="56"/>
      <c r="G6" s="56"/>
      <c r="I6" s="64" t="s">
        <v>1778</v>
      </c>
      <c r="J6" s="64" t="s">
        <v>550</v>
      </c>
      <c r="K6" s="29">
        <v>1619169</v>
      </c>
      <c r="L6" s="79" t="s">
        <v>2387</v>
      </c>
      <c r="M6" s="100" t="s">
        <v>2841</v>
      </c>
      <c r="N6" s="64" t="s">
        <v>2388</v>
      </c>
      <c r="O6" s="58" t="s">
        <v>2855</v>
      </c>
      <c r="P6" s="112" t="s">
        <v>2869</v>
      </c>
      <c r="R6" s="29">
        <v>0</v>
      </c>
      <c r="S6"/>
    </row>
    <row r="7" spans="1:19" ht="12.75">
      <c r="A7" s="29">
        <v>1</v>
      </c>
      <c r="B7" s="76" t="s">
        <v>605</v>
      </c>
      <c r="C7" s="80" t="s">
        <v>1819</v>
      </c>
      <c r="D7" s="64" t="s">
        <v>1304</v>
      </c>
      <c r="E7" s="180">
        <f aca="true" t="shared" si="0" ref="E7:E13">16661.808184+F7</f>
        <v>16660.503184</v>
      </c>
      <c r="F7" s="74">
        <f>-2.305+1</f>
        <v>-1.3050000000000002</v>
      </c>
      <c r="G7" s="74"/>
      <c r="H7" s="54" t="s">
        <v>229</v>
      </c>
      <c r="I7" s="64"/>
      <c r="J7" s="64" t="s">
        <v>549</v>
      </c>
      <c r="K7" s="29"/>
      <c r="L7" s="79" t="s">
        <v>2389</v>
      </c>
      <c r="M7" s="100" t="s">
        <v>2842</v>
      </c>
      <c r="N7" s="64" t="s">
        <v>2390</v>
      </c>
      <c r="O7" s="58" t="s">
        <v>2856</v>
      </c>
      <c r="P7" s="101" t="s">
        <v>2870</v>
      </c>
      <c r="Q7" s="147" t="s">
        <v>92</v>
      </c>
      <c r="R7" s="29">
        <v>1</v>
      </c>
      <c r="S7"/>
    </row>
    <row r="8" spans="1:19" ht="12.75">
      <c r="A8" s="29">
        <v>2</v>
      </c>
      <c r="B8" s="76" t="s">
        <v>606</v>
      </c>
      <c r="C8" s="80" t="s">
        <v>1819</v>
      </c>
      <c r="D8" s="64" t="s">
        <v>1797</v>
      </c>
      <c r="E8" s="180">
        <f t="shared" si="0"/>
        <v>16658.203184</v>
      </c>
      <c r="F8" s="74">
        <f>-2.605-1</f>
        <v>-3.605</v>
      </c>
      <c r="G8" s="74"/>
      <c r="H8" s="54" t="s">
        <v>231</v>
      </c>
      <c r="I8" s="64"/>
      <c r="J8" s="64" t="s">
        <v>548</v>
      </c>
      <c r="K8" s="29"/>
      <c r="L8" s="79" t="s">
        <v>2391</v>
      </c>
      <c r="M8" s="100"/>
      <c r="N8" s="64"/>
      <c r="O8" s="58"/>
      <c r="P8" s="112"/>
      <c r="Q8" s="147" t="s">
        <v>92</v>
      </c>
      <c r="R8" s="29">
        <v>1</v>
      </c>
      <c r="S8"/>
    </row>
    <row r="9" spans="1:19" ht="12.75">
      <c r="A9" s="29">
        <v>3</v>
      </c>
      <c r="B9" s="76" t="s">
        <v>607</v>
      </c>
      <c r="C9" s="80" t="s">
        <v>1819</v>
      </c>
      <c r="D9" s="64" t="s">
        <v>1796</v>
      </c>
      <c r="E9" s="180">
        <f t="shared" si="0"/>
        <v>16655.593184</v>
      </c>
      <c r="F9" s="74">
        <f>-7.215+1</f>
        <v>-6.215</v>
      </c>
      <c r="G9" s="74"/>
      <c r="H9" s="54" t="s">
        <v>233</v>
      </c>
      <c r="I9" s="64"/>
      <c r="J9" s="64" t="s">
        <v>547</v>
      </c>
      <c r="K9" s="29"/>
      <c r="L9" s="79" t="s">
        <v>2392</v>
      </c>
      <c r="M9" s="100"/>
      <c r="N9" s="64"/>
      <c r="O9" s="58"/>
      <c r="P9" s="101"/>
      <c r="Q9" s="147" t="s">
        <v>92</v>
      </c>
      <c r="R9" s="29">
        <v>1</v>
      </c>
      <c r="S9"/>
    </row>
    <row r="10" spans="1:19" ht="12.75">
      <c r="A10" s="29">
        <v>4</v>
      </c>
      <c r="B10" s="76" t="s">
        <v>608</v>
      </c>
      <c r="C10" s="80" t="s">
        <v>1819</v>
      </c>
      <c r="D10" s="64" t="s">
        <v>3254</v>
      </c>
      <c r="E10" s="180">
        <f t="shared" si="0"/>
        <v>16653.293184000002</v>
      </c>
      <c r="F10" s="74">
        <f>-7.515-1</f>
        <v>-8.515</v>
      </c>
      <c r="G10" s="74"/>
      <c r="H10" s="54" t="s">
        <v>235</v>
      </c>
      <c r="I10" s="64"/>
      <c r="J10" s="64" t="s">
        <v>2600</v>
      </c>
      <c r="K10" s="29"/>
      <c r="L10" s="79" t="s">
        <v>2393</v>
      </c>
      <c r="M10" s="100"/>
      <c r="N10" s="64"/>
      <c r="O10" s="58"/>
      <c r="P10" s="112"/>
      <c r="Q10" s="147" t="s">
        <v>92</v>
      </c>
      <c r="R10" s="29">
        <v>1</v>
      </c>
      <c r="S10"/>
    </row>
    <row r="11" spans="1:19" ht="12.75">
      <c r="A11" s="29">
        <v>5</v>
      </c>
      <c r="B11" s="76" t="s">
        <v>609</v>
      </c>
      <c r="C11" s="80" t="s">
        <v>1819</v>
      </c>
      <c r="D11" s="64" t="s">
        <v>1852</v>
      </c>
      <c r="E11" s="180">
        <f t="shared" si="0"/>
        <v>16650.683184</v>
      </c>
      <c r="F11" s="74">
        <f>-12.125+1</f>
        <v>-11.125</v>
      </c>
      <c r="G11" s="74"/>
      <c r="H11" s="54" t="s">
        <v>237</v>
      </c>
      <c r="I11" s="64"/>
      <c r="J11" s="64" t="s">
        <v>2599</v>
      </c>
      <c r="K11" s="29"/>
      <c r="L11" s="79" t="s">
        <v>2394</v>
      </c>
      <c r="M11" s="100"/>
      <c r="N11" s="64"/>
      <c r="O11" s="58"/>
      <c r="P11" s="101"/>
      <c r="Q11" s="147" t="s">
        <v>92</v>
      </c>
      <c r="R11" s="29">
        <v>1</v>
      </c>
      <c r="S11"/>
    </row>
    <row r="12" spans="1:19" ht="12.75">
      <c r="A12" s="29">
        <v>6</v>
      </c>
      <c r="B12" s="76" t="s">
        <v>610</v>
      </c>
      <c r="C12" s="80" t="s">
        <v>1819</v>
      </c>
      <c r="D12" s="64" t="s">
        <v>1853</v>
      </c>
      <c r="E12" s="180">
        <f t="shared" si="0"/>
        <v>16648.383184000002</v>
      </c>
      <c r="F12" s="74">
        <f>-12.425-1</f>
        <v>-13.425</v>
      </c>
      <c r="G12" s="74"/>
      <c r="H12" s="54" t="s">
        <v>239</v>
      </c>
      <c r="I12" s="64"/>
      <c r="J12" s="64" t="s">
        <v>2598</v>
      </c>
      <c r="K12" s="29"/>
      <c r="L12" s="79" t="s">
        <v>2395</v>
      </c>
      <c r="M12" s="100"/>
      <c r="N12" s="64"/>
      <c r="O12" s="58"/>
      <c r="P12" s="112"/>
      <c r="Q12" s="147" t="s">
        <v>92</v>
      </c>
      <c r="R12" s="29">
        <v>1</v>
      </c>
      <c r="S12"/>
    </row>
    <row r="13" spans="1:19" ht="12.75">
      <c r="A13" s="94">
        <v>7</v>
      </c>
      <c r="B13" s="69" t="s">
        <v>611</v>
      </c>
      <c r="C13" s="81" t="s">
        <v>1819</v>
      </c>
      <c r="D13" s="67" t="s">
        <v>1798</v>
      </c>
      <c r="E13" s="182">
        <f t="shared" si="0"/>
        <v>16645.773184</v>
      </c>
      <c r="F13" s="75">
        <f>-17.035+1</f>
        <v>-16.035</v>
      </c>
      <c r="G13" s="75"/>
      <c r="H13" s="66" t="s">
        <v>241</v>
      </c>
      <c r="I13" s="67"/>
      <c r="J13" s="67" t="s">
        <v>2597</v>
      </c>
      <c r="K13" s="94"/>
      <c r="L13" s="98" t="s">
        <v>2396</v>
      </c>
      <c r="M13" s="99"/>
      <c r="N13" s="67"/>
      <c r="O13" s="69"/>
      <c r="P13" s="95"/>
      <c r="Q13" s="148" t="s">
        <v>92</v>
      </c>
      <c r="R13" s="94">
        <v>1</v>
      </c>
      <c r="S13"/>
    </row>
    <row r="14" spans="6:19" ht="12.75">
      <c r="F14" s="56"/>
      <c r="G14" s="56"/>
      <c r="I14" s="64" t="s">
        <v>1779</v>
      </c>
      <c r="J14" s="64" t="s">
        <v>554</v>
      </c>
      <c r="K14" s="56">
        <v>1619170</v>
      </c>
      <c r="L14" s="79" t="s">
        <v>2397</v>
      </c>
      <c r="M14" s="100" t="s">
        <v>2843</v>
      </c>
      <c r="N14" s="64" t="s">
        <v>2398</v>
      </c>
      <c r="O14" s="58" t="s">
        <v>2857</v>
      </c>
      <c r="P14" s="112" t="s">
        <v>2871</v>
      </c>
      <c r="Q14" s="147"/>
      <c r="R14" s="29">
        <v>0</v>
      </c>
      <c r="S14"/>
    </row>
    <row r="15" spans="1:19" ht="12.75">
      <c r="A15" s="29">
        <v>8</v>
      </c>
      <c r="B15" s="76" t="s">
        <v>2684</v>
      </c>
      <c r="C15" s="80" t="s">
        <v>1820</v>
      </c>
      <c r="D15" s="64" t="s">
        <v>1304</v>
      </c>
      <c r="E15" s="180">
        <f aca="true" t="shared" si="1" ref="E15:E37">16661.808184+F15</f>
        <v>16660.503184</v>
      </c>
      <c r="F15" s="181">
        <f>-2.305+1</f>
        <v>-1.3050000000000002</v>
      </c>
      <c r="G15" s="181"/>
      <c r="H15" s="54" t="s">
        <v>230</v>
      </c>
      <c r="I15" s="64"/>
      <c r="J15" s="64" t="s">
        <v>553</v>
      </c>
      <c r="L15" s="79" t="s">
        <v>2399</v>
      </c>
      <c r="M15" s="100" t="s">
        <v>2844</v>
      </c>
      <c r="N15" s="64" t="s">
        <v>2400</v>
      </c>
      <c r="O15" s="58" t="s">
        <v>2858</v>
      </c>
      <c r="P15" s="112" t="s">
        <v>2872</v>
      </c>
      <c r="Q15" s="147" t="s">
        <v>92</v>
      </c>
      <c r="R15" s="29">
        <v>1</v>
      </c>
      <c r="S15"/>
    </row>
    <row r="16" spans="1:19" ht="12.75">
      <c r="A16" s="29">
        <v>9</v>
      </c>
      <c r="B16" s="76" t="s">
        <v>2685</v>
      </c>
      <c r="C16" s="80" t="s">
        <v>1820</v>
      </c>
      <c r="D16" s="64" t="s">
        <v>1797</v>
      </c>
      <c r="E16" s="180">
        <f t="shared" si="1"/>
        <v>16658.203184</v>
      </c>
      <c r="F16" s="74">
        <f>-2.605-1</f>
        <v>-3.605</v>
      </c>
      <c r="G16" s="74"/>
      <c r="H16" s="54" t="s">
        <v>232</v>
      </c>
      <c r="I16" s="64"/>
      <c r="J16" s="64" t="s">
        <v>552</v>
      </c>
      <c r="L16" s="79" t="s">
        <v>2401</v>
      </c>
      <c r="M16" s="100"/>
      <c r="N16" s="64"/>
      <c r="O16" s="58"/>
      <c r="P16" s="112"/>
      <c r="Q16" s="147" t="s">
        <v>92</v>
      </c>
      <c r="R16" s="29">
        <v>1</v>
      </c>
      <c r="S16"/>
    </row>
    <row r="17" spans="1:19" ht="12.75">
      <c r="A17" s="29">
        <v>10</v>
      </c>
      <c r="B17" s="76" t="s">
        <v>2686</v>
      </c>
      <c r="C17" s="80" t="s">
        <v>1820</v>
      </c>
      <c r="D17" s="64" t="s">
        <v>1796</v>
      </c>
      <c r="E17" s="180">
        <f t="shared" si="1"/>
        <v>16655.593184</v>
      </c>
      <c r="F17" s="74">
        <f>-7.215+1</f>
        <v>-6.215</v>
      </c>
      <c r="G17" s="74"/>
      <c r="H17" s="54" t="s">
        <v>234</v>
      </c>
      <c r="I17" s="64"/>
      <c r="J17" s="64" t="s">
        <v>551</v>
      </c>
      <c r="L17" s="79" t="s">
        <v>2402</v>
      </c>
      <c r="M17" s="100"/>
      <c r="N17" s="64"/>
      <c r="O17" s="58"/>
      <c r="P17" s="112"/>
      <c r="Q17" s="147" t="s">
        <v>92</v>
      </c>
      <c r="R17" s="29">
        <v>1</v>
      </c>
      <c r="S17"/>
    </row>
    <row r="18" spans="1:19" ht="12.75">
      <c r="A18" s="29">
        <v>11</v>
      </c>
      <c r="B18" s="76" t="s">
        <v>2687</v>
      </c>
      <c r="C18" s="80" t="s">
        <v>1820</v>
      </c>
      <c r="D18" s="64" t="s">
        <v>3254</v>
      </c>
      <c r="E18" s="180">
        <f t="shared" si="1"/>
        <v>16653.293184000002</v>
      </c>
      <c r="F18" s="74">
        <f>-7.515-1</f>
        <v>-8.515</v>
      </c>
      <c r="G18" s="74"/>
      <c r="H18" s="54" t="s">
        <v>236</v>
      </c>
      <c r="I18" s="64"/>
      <c r="J18" s="64" t="s">
        <v>2604</v>
      </c>
      <c r="L18" s="79" t="s">
        <v>2403</v>
      </c>
      <c r="M18" s="100"/>
      <c r="N18" s="64"/>
      <c r="O18" s="58"/>
      <c r="P18" s="112"/>
      <c r="Q18" s="147" t="s">
        <v>92</v>
      </c>
      <c r="R18" s="29">
        <v>1</v>
      </c>
      <c r="S18"/>
    </row>
    <row r="19" spans="1:19" ht="12.75">
      <c r="A19" s="29">
        <v>12</v>
      </c>
      <c r="B19" s="76" t="s">
        <v>2688</v>
      </c>
      <c r="C19" s="80" t="s">
        <v>1820</v>
      </c>
      <c r="D19" s="64" t="s">
        <v>1852</v>
      </c>
      <c r="E19" s="180">
        <f t="shared" si="1"/>
        <v>16650.683184</v>
      </c>
      <c r="F19" s="181">
        <f>-12.125+1</f>
        <v>-11.125</v>
      </c>
      <c r="G19" s="181"/>
      <c r="H19" s="54" t="s">
        <v>238</v>
      </c>
      <c r="I19" s="64"/>
      <c r="J19" s="64" t="s">
        <v>2603</v>
      </c>
      <c r="L19" s="79" t="s">
        <v>2404</v>
      </c>
      <c r="M19" s="100"/>
      <c r="N19" s="64"/>
      <c r="O19" s="58"/>
      <c r="P19" s="101"/>
      <c r="Q19" s="147" t="s">
        <v>92</v>
      </c>
      <c r="R19" s="29">
        <v>1</v>
      </c>
      <c r="S19"/>
    </row>
    <row r="20" spans="1:19" ht="12.75">
      <c r="A20" s="29">
        <v>13</v>
      </c>
      <c r="B20" s="76" t="s">
        <v>2689</v>
      </c>
      <c r="C20" s="80" t="s">
        <v>1820</v>
      </c>
      <c r="D20" s="64" t="s">
        <v>1853</v>
      </c>
      <c r="E20" s="180">
        <f t="shared" si="1"/>
        <v>16648.383184000002</v>
      </c>
      <c r="F20" s="74">
        <f>-12.425-1</f>
        <v>-13.425</v>
      </c>
      <c r="G20" s="74"/>
      <c r="H20" s="54" t="s">
        <v>240</v>
      </c>
      <c r="I20" s="64"/>
      <c r="J20" s="64" t="s">
        <v>2602</v>
      </c>
      <c r="L20" s="79" t="s">
        <v>2405</v>
      </c>
      <c r="M20" s="100"/>
      <c r="N20" s="64"/>
      <c r="O20" s="58"/>
      <c r="P20" s="112"/>
      <c r="Q20" s="147" t="s">
        <v>92</v>
      </c>
      <c r="R20" s="29">
        <v>1</v>
      </c>
      <c r="S20"/>
    </row>
    <row r="21" spans="1:19" ht="12.75">
      <c r="A21" s="94">
        <v>14</v>
      </c>
      <c r="B21" s="69" t="s">
        <v>2690</v>
      </c>
      <c r="C21" s="81" t="s">
        <v>1820</v>
      </c>
      <c r="D21" s="67" t="s">
        <v>1798</v>
      </c>
      <c r="E21" s="182">
        <f t="shared" si="1"/>
        <v>16645.773184</v>
      </c>
      <c r="F21" s="75">
        <f>-17.035+1</f>
        <v>-16.035</v>
      </c>
      <c r="G21" s="75"/>
      <c r="H21" s="66" t="s">
        <v>242</v>
      </c>
      <c r="I21" s="67"/>
      <c r="J21" s="67" t="s">
        <v>2601</v>
      </c>
      <c r="K21" s="68"/>
      <c r="L21" s="98" t="s">
        <v>2406</v>
      </c>
      <c r="M21" s="99"/>
      <c r="N21" s="67"/>
      <c r="O21" s="69"/>
      <c r="P21" s="95"/>
      <c r="Q21" s="148" t="s">
        <v>92</v>
      </c>
      <c r="R21" s="94">
        <v>1</v>
      </c>
      <c r="S21"/>
    </row>
    <row r="22" spans="1:19" ht="12.75">
      <c r="A22" s="29">
        <v>15</v>
      </c>
      <c r="B22" s="76" t="s">
        <v>612</v>
      </c>
      <c r="C22" s="80" t="s">
        <v>1819</v>
      </c>
      <c r="D22" s="64" t="s">
        <v>1854</v>
      </c>
      <c r="E22" s="180">
        <f t="shared" si="1"/>
        <v>16643.473184000002</v>
      </c>
      <c r="F22" s="183">
        <f>-17.335-1</f>
        <v>-18.335</v>
      </c>
      <c r="G22" s="183"/>
      <c r="H22" s="54" t="s">
        <v>243</v>
      </c>
      <c r="I22" s="64" t="s">
        <v>1731</v>
      </c>
      <c r="J22" s="64" t="s">
        <v>558</v>
      </c>
      <c r="K22" s="56">
        <v>1612615</v>
      </c>
      <c r="L22" s="79" t="s">
        <v>2407</v>
      </c>
      <c r="M22" s="100" t="s">
        <v>2845</v>
      </c>
      <c r="N22" s="64" t="s">
        <v>2408</v>
      </c>
      <c r="O22" s="58" t="s">
        <v>2859</v>
      </c>
      <c r="P22" s="112" t="s">
        <v>2873</v>
      </c>
      <c r="Q22" s="147" t="s">
        <v>92</v>
      </c>
      <c r="R22" s="29">
        <v>1</v>
      </c>
      <c r="S22"/>
    </row>
    <row r="23" spans="1:19" ht="12.75">
      <c r="A23" s="29">
        <v>16</v>
      </c>
      <c r="B23" s="76" t="s">
        <v>613</v>
      </c>
      <c r="C23" s="80" t="s">
        <v>1819</v>
      </c>
      <c r="D23" s="64" t="s">
        <v>1799</v>
      </c>
      <c r="E23" s="180">
        <f t="shared" si="1"/>
        <v>16640.863184</v>
      </c>
      <c r="F23" s="74">
        <f>-21.945+1</f>
        <v>-20.945</v>
      </c>
      <c r="G23" s="74"/>
      <c r="H23" s="54" t="s">
        <v>245</v>
      </c>
      <c r="I23" s="64"/>
      <c r="J23" s="64" t="s">
        <v>557</v>
      </c>
      <c r="L23" s="79" t="s">
        <v>2409</v>
      </c>
      <c r="M23" s="100" t="s">
        <v>2846</v>
      </c>
      <c r="N23" s="64" t="s">
        <v>2410</v>
      </c>
      <c r="O23" s="58" t="s">
        <v>2860</v>
      </c>
      <c r="P23" s="112" t="s">
        <v>2874</v>
      </c>
      <c r="Q23" s="147" t="s">
        <v>92</v>
      </c>
      <c r="R23" s="29">
        <v>1</v>
      </c>
      <c r="S23"/>
    </row>
    <row r="24" spans="1:19" ht="12.75">
      <c r="A24" s="29">
        <v>17</v>
      </c>
      <c r="B24" s="76" t="s">
        <v>1965</v>
      </c>
      <c r="C24" s="80" t="s">
        <v>1819</v>
      </c>
      <c r="D24" s="64" t="s">
        <v>1855</v>
      </c>
      <c r="E24" s="180">
        <f t="shared" si="1"/>
        <v>16638.563184000002</v>
      </c>
      <c r="F24" s="74">
        <f>-22.245-1</f>
        <v>-23.245</v>
      </c>
      <c r="G24" s="74"/>
      <c r="H24" s="54" t="s">
        <v>247</v>
      </c>
      <c r="I24" s="64"/>
      <c r="J24" s="64" t="s">
        <v>556</v>
      </c>
      <c r="L24" s="79" t="s">
        <v>2411</v>
      </c>
      <c r="M24" s="100"/>
      <c r="N24" s="64"/>
      <c r="O24" s="58"/>
      <c r="P24" s="112"/>
      <c r="Q24" s="147" t="s">
        <v>92</v>
      </c>
      <c r="R24" s="29">
        <v>1</v>
      </c>
      <c r="S24"/>
    </row>
    <row r="25" spans="1:19" ht="12.75">
      <c r="A25" s="29">
        <v>18</v>
      </c>
      <c r="B25" s="76" t="s">
        <v>1967</v>
      </c>
      <c r="C25" s="80" t="s">
        <v>1819</v>
      </c>
      <c r="D25" s="64" t="s">
        <v>1856</v>
      </c>
      <c r="E25" s="180">
        <f t="shared" si="1"/>
        <v>16635.953184</v>
      </c>
      <c r="F25" s="74">
        <f>-26.855+1</f>
        <v>-25.855</v>
      </c>
      <c r="G25" s="74"/>
      <c r="H25" s="54" t="s">
        <v>249</v>
      </c>
      <c r="I25" s="64"/>
      <c r="J25" s="64" t="s">
        <v>555</v>
      </c>
      <c r="L25" s="79" t="s">
        <v>2412</v>
      </c>
      <c r="M25" s="100"/>
      <c r="N25" s="64"/>
      <c r="O25" s="58"/>
      <c r="P25" s="112"/>
      <c r="Q25" s="147" t="s">
        <v>92</v>
      </c>
      <c r="R25" s="29">
        <v>1</v>
      </c>
      <c r="S25"/>
    </row>
    <row r="26" spans="1:19" ht="12.75">
      <c r="A26" s="29">
        <v>19</v>
      </c>
      <c r="B26" s="76" t="s">
        <v>614</v>
      </c>
      <c r="C26" s="80" t="s">
        <v>1819</v>
      </c>
      <c r="D26" s="64" t="s">
        <v>1857</v>
      </c>
      <c r="E26" s="180">
        <f t="shared" si="1"/>
        <v>16633.653184000003</v>
      </c>
      <c r="F26" s="74">
        <f>-27.155-1</f>
        <v>-28.155</v>
      </c>
      <c r="G26" s="74"/>
      <c r="H26" s="54" t="s">
        <v>251</v>
      </c>
      <c r="I26" s="64"/>
      <c r="J26" s="64" t="s">
        <v>2286</v>
      </c>
      <c r="L26" s="79" t="s">
        <v>2413</v>
      </c>
      <c r="M26" s="100"/>
      <c r="N26" s="64"/>
      <c r="O26" s="58"/>
      <c r="P26" s="112"/>
      <c r="Q26" s="147" t="s">
        <v>92</v>
      </c>
      <c r="R26" s="29">
        <v>1</v>
      </c>
      <c r="S26"/>
    </row>
    <row r="27" spans="1:19" ht="12.75">
      <c r="A27" s="29">
        <v>20</v>
      </c>
      <c r="B27" s="76" t="s">
        <v>615</v>
      </c>
      <c r="C27" s="80" t="s">
        <v>1819</v>
      </c>
      <c r="D27" s="64" t="s">
        <v>1800</v>
      </c>
      <c r="E27" s="180">
        <f t="shared" si="1"/>
        <v>16631.043184000002</v>
      </c>
      <c r="F27" s="74">
        <f>-31.765+1</f>
        <v>-30.765</v>
      </c>
      <c r="G27" s="74"/>
      <c r="H27" s="54" t="s">
        <v>253</v>
      </c>
      <c r="I27" s="64"/>
      <c r="J27" s="64" t="s">
        <v>2285</v>
      </c>
      <c r="L27" s="79" t="s">
        <v>2414</v>
      </c>
      <c r="M27" s="100"/>
      <c r="N27" s="64"/>
      <c r="O27" s="58"/>
      <c r="P27" s="101"/>
      <c r="Q27" s="147" t="s">
        <v>92</v>
      </c>
      <c r="R27" s="29">
        <v>1</v>
      </c>
      <c r="S27"/>
    </row>
    <row r="28" spans="1:19" ht="12.75">
      <c r="A28" s="29">
        <v>21</v>
      </c>
      <c r="B28" s="76" t="s">
        <v>616</v>
      </c>
      <c r="C28" s="80" t="s">
        <v>1819</v>
      </c>
      <c r="D28" s="64" t="s">
        <v>1858</v>
      </c>
      <c r="E28" s="180">
        <f t="shared" si="1"/>
        <v>16628.743184000003</v>
      </c>
      <c r="F28" s="74">
        <f>-32.065-1</f>
        <v>-33.065</v>
      </c>
      <c r="G28" s="74"/>
      <c r="H28" s="54" t="s">
        <v>255</v>
      </c>
      <c r="J28" s="64" t="s">
        <v>2606</v>
      </c>
      <c r="L28" s="79" t="s">
        <v>2415</v>
      </c>
      <c r="M28" s="100"/>
      <c r="N28" s="64"/>
      <c r="O28" s="58"/>
      <c r="P28" s="112"/>
      <c r="Q28" s="147" t="s">
        <v>92</v>
      </c>
      <c r="R28" s="29">
        <v>1</v>
      </c>
      <c r="S28"/>
    </row>
    <row r="29" spans="1:19" ht="12.75">
      <c r="A29" s="94">
        <v>22</v>
      </c>
      <c r="B29" s="69" t="s">
        <v>617</v>
      </c>
      <c r="C29" s="81" t="s">
        <v>1819</v>
      </c>
      <c r="D29" s="67" t="s">
        <v>1859</v>
      </c>
      <c r="E29" s="182">
        <f t="shared" si="1"/>
        <v>16626.128184</v>
      </c>
      <c r="F29" s="75">
        <f>-36.68+1</f>
        <v>-35.68</v>
      </c>
      <c r="G29" s="75"/>
      <c r="H29" s="66" t="s">
        <v>257</v>
      </c>
      <c r="I29" s="67"/>
      <c r="J29" s="67" t="s">
        <v>2605</v>
      </c>
      <c r="K29" s="68"/>
      <c r="L29" s="98" t="s">
        <v>2416</v>
      </c>
      <c r="M29" s="99"/>
      <c r="N29" s="67"/>
      <c r="O29" s="69"/>
      <c r="P29" s="95"/>
      <c r="Q29" s="148" t="s">
        <v>92</v>
      </c>
      <c r="R29" s="94">
        <v>1</v>
      </c>
      <c r="S29"/>
    </row>
    <row r="30" spans="1:19" ht="12.75">
      <c r="A30" s="29">
        <v>23</v>
      </c>
      <c r="B30" s="76" t="s">
        <v>2691</v>
      </c>
      <c r="C30" s="80" t="s">
        <v>1820</v>
      </c>
      <c r="D30" s="64" t="s">
        <v>1854</v>
      </c>
      <c r="E30" s="180">
        <f t="shared" si="1"/>
        <v>16643.473184000002</v>
      </c>
      <c r="F30" s="74">
        <f>-17.335-1</f>
        <v>-18.335</v>
      </c>
      <c r="G30" s="74"/>
      <c r="H30" s="54" t="s">
        <v>244</v>
      </c>
      <c r="I30" s="64" t="s">
        <v>1732</v>
      </c>
      <c r="J30" s="64" t="s">
        <v>562</v>
      </c>
      <c r="K30" s="56">
        <v>1619171</v>
      </c>
      <c r="L30" s="79" t="s">
        <v>2417</v>
      </c>
      <c r="M30" s="100" t="s">
        <v>2847</v>
      </c>
      <c r="N30" s="64" t="s">
        <v>2418</v>
      </c>
      <c r="O30" s="58" t="s">
        <v>2861</v>
      </c>
      <c r="P30" s="112" t="s">
        <v>2875</v>
      </c>
      <c r="Q30" s="147" t="s">
        <v>92</v>
      </c>
      <c r="R30" s="29">
        <v>1</v>
      </c>
      <c r="S30"/>
    </row>
    <row r="31" spans="1:19" ht="12.75">
      <c r="A31" s="29">
        <v>24</v>
      </c>
      <c r="B31" s="76" t="s">
        <v>2692</v>
      </c>
      <c r="C31" s="80" t="s">
        <v>1820</v>
      </c>
      <c r="D31" s="64" t="s">
        <v>1799</v>
      </c>
      <c r="E31" s="180">
        <f t="shared" si="1"/>
        <v>16640.863184</v>
      </c>
      <c r="F31" s="181">
        <f>-21.945+1</f>
        <v>-20.945</v>
      </c>
      <c r="G31" s="181"/>
      <c r="H31" s="54" t="s">
        <v>246</v>
      </c>
      <c r="J31" s="64" t="s">
        <v>561</v>
      </c>
      <c r="K31" s="29"/>
      <c r="L31" s="79" t="s">
        <v>2419</v>
      </c>
      <c r="M31" s="100" t="s">
        <v>2848</v>
      </c>
      <c r="N31" s="64" t="s">
        <v>2420</v>
      </c>
      <c r="O31" s="58" t="s">
        <v>2862</v>
      </c>
      <c r="P31" s="112" t="s">
        <v>2876</v>
      </c>
      <c r="Q31" s="147" t="s">
        <v>92</v>
      </c>
      <c r="R31" s="29">
        <v>1</v>
      </c>
      <c r="S31"/>
    </row>
    <row r="32" spans="1:19" ht="12.75">
      <c r="A32" s="29">
        <v>25</v>
      </c>
      <c r="B32" s="76" t="s">
        <v>1964</v>
      </c>
      <c r="C32" s="80" t="s">
        <v>1820</v>
      </c>
      <c r="D32" s="64" t="s">
        <v>1855</v>
      </c>
      <c r="E32" s="180">
        <f t="shared" si="1"/>
        <v>16638.563184000002</v>
      </c>
      <c r="F32" s="74">
        <f>-22.245-1</f>
        <v>-23.245</v>
      </c>
      <c r="G32" s="74"/>
      <c r="H32" s="54" t="s">
        <v>248</v>
      </c>
      <c r="J32" s="64" t="s">
        <v>560</v>
      </c>
      <c r="K32" s="29"/>
      <c r="L32" s="79" t="s">
        <v>2421</v>
      </c>
      <c r="M32" s="100"/>
      <c r="N32" s="64"/>
      <c r="O32" s="58"/>
      <c r="P32" s="112"/>
      <c r="Q32" s="147" t="s">
        <v>92</v>
      </c>
      <c r="R32" s="29">
        <v>1</v>
      </c>
      <c r="S32"/>
    </row>
    <row r="33" spans="1:19" ht="12.75">
      <c r="A33" s="29">
        <v>26</v>
      </c>
      <c r="B33" s="76" t="s">
        <v>1966</v>
      </c>
      <c r="C33" s="80" t="s">
        <v>1820</v>
      </c>
      <c r="D33" s="64" t="s">
        <v>1856</v>
      </c>
      <c r="E33" s="180">
        <f t="shared" si="1"/>
        <v>16635.953184</v>
      </c>
      <c r="F33" s="74">
        <f>-26.855+1</f>
        <v>-25.855</v>
      </c>
      <c r="G33" s="74"/>
      <c r="H33" s="54" t="s">
        <v>250</v>
      </c>
      <c r="I33" s="64"/>
      <c r="J33" s="64" t="s">
        <v>559</v>
      </c>
      <c r="K33" s="29"/>
      <c r="L33" s="79" t="s">
        <v>2422</v>
      </c>
      <c r="M33" s="100"/>
      <c r="N33" s="64"/>
      <c r="O33" s="58"/>
      <c r="P33" s="112"/>
      <c r="Q33" s="147" t="s">
        <v>92</v>
      </c>
      <c r="R33" s="29">
        <v>1</v>
      </c>
      <c r="S33"/>
    </row>
    <row r="34" spans="1:19" ht="12.75">
      <c r="A34" s="29">
        <v>27</v>
      </c>
      <c r="B34" s="76" t="s">
        <v>2693</v>
      </c>
      <c r="C34" s="80" t="s">
        <v>1820</v>
      </c>
      <c r="D34" s="64" t="s">
        <v>1857</v>
      </c>
      <c r="E34" s="180">
        <f t="shared" si="1"/>
        <v>16633.653184000003</v>
      </c>
      <c r="F34" s="74">
        <f>-27.155-1</f>
        <v>-28.155</v>
      </c>
      <c r="G34" s="74"/>
      <c r="H34" s="54" t="s">
        <v>252</v>
      </c>
      <c r="J34" s="64" t="s">
        <v>2610</v>
      </c>
      <c r="K34" s="29"/>
      <c r="L34" s="79" t="s">
        <v>2423</v>
      </c>
      <c r="M34" s="100"/>
      <c r="N34" s="64"/>
      <c r="O34" s="58"/>
      <c r="P34" s="112"/>
      <c r="Q34" s="147" t="s">
        <v>92</v>
      </c>
      <c r="R34" s="29">
        <v>1</v>
      </c>
      <c r="S34"/>
    </row>
    <row r="35" spans="1:19" ht="12.75">
      <c r="A35" s="29">
        <v>28</v>
      </c>
      <c r="B35" s="76" t="s">
        <v>2694</v>
      </c>
      <c r="C35" s="80" t="s">
        <v>1820</v>
      </c>
      <c r="D35" s="64" t="s">
        <v>1800</v>
      </c>
      <c r="E35" s="180">
        <f t="shared" si="1"/>
        <v>16631.043184000002</v>
      </c>
      <c r="F35" s="74">
        <f>-31.765+1</f>
        <v>-30.765</v>
      </c>
      <c r="G35" s="74"/>
      <c r="H35" s="54" t="s">
        <v>254</v>
      </c>
      <c r="I35" s="64"/>
      <c r="J35" s="64" t="s">
        <v>2609</v>
      </c>
      <c r="K35" s="29"/>
      <c r="L35" s="79" t="s">
        <v>2424</v>
      </c>
      <c r="M35" s="100"/>
      <c r="N35" s="64"/>
      <c r="O35" s="58"/>
      <c r="P35" s="101"/>
      <c r="Q35" s="147" t="s">
        <v>92</v>
      </c>
      <c r="R35" s="29">
        <v>1</v>
      </c>
      <c r="S35"/>
    </row>
    <row r="36" spans="1:19" ht="12.75">
      <c r="A36" s="29">
        <v>29</v>
      </c>
      <c r="B36" s="76" t="s">
        <v>2695</v>
      </c>
      <c r="C36" s="80" t="s">
        <v>1820</v>
      </c>
      <c r="D36" s="64" t="s">
        <v>1858</v>
      </c>
      <c r="E36" s="180">
        <f t="shared" si="1"/>
        <v>16628.743184000003</v>
      </c>
      <c r="F36" s="74">
        <f>-32.065-1</f>
        <v>-33.065</v>
      </c>
      <c r="G36" s="74"/>
      <c r="H36" s="54" t="s">
        <v>256</v>
      </c>
      <c r="J36" s="64" t="s">
        <v>2608</v>
      </c>
      <c r="K36" s="29"/>
      <c r="L36" s="79" t="s">
        <v>2425</v>
      </c>
      <c r="M36" s="100"/>
      <c r="N36" s="64"/>
      <c r="O36" s="58"/>
      <c r="P36" s="112"/>
      <c r="Q36" s="147" t="s">
        <v>92</v>
      </c>
      <c r="R36" s="29">
        <v>1</v>
      </c>
      <c r="S36"/>
    </row>
    <row r="37" spans="1:19" ht="12.75">
      <c r="A37" s="94">
        <v>30</v>
      </c>
      <c r="B37" s="69" t="s">
        <v>2696</v>
      </c>
      <c r="C37" s="81" t="s">
        <v>1820</v>
      </c>
      <c r="D37" s="67" t="s">
        <v>1859</v>
      </c>
      <c r="E37" s="182">
        <f t="shared" si="1"/>
        <v>16626.128184</v>
      </c>
      <c r="F37" s="75">
        <f>-36.68+1</f>
        <v>-35.68</v>
      </c>
      <c r="G37" s="75"/>
      <c r="H37" s="66" t="s">
        <v>258</v>
      </c>
      <c r="I37" s="67"/>
      <c r="J37" s="67" t="s">
        <v>2607</v>
      </c>
      <c r="K37" s="94"/>
      <c r="L37" s="98" t="s">
        <v>2426</v>
      </c>
      <c r="M37" s="99"/>
      <c r="N37" s="67"/>
      <c r="O37" s="69"/>
      <c r="P37" s="95"/>
      <c r="Q37" s="148" t="s">
        <v>92</v>
      </c>
      <c r="R37" s="94">
        <v>1</v>
      </c>
      <c r="S37"/>
    </row>
    <row r="38" spans="2:19" ht="12.75">
      <c r="B38" s="64"/>
      <c r="D38" s="200"/>
      <c r="E38" s="184"/>
      <c r="F38" s="56"/>
      <c r="G38" s="56"/>
      <c r="I38" s="64" t="s">
        <v>1780</v>
      </c>
      <c r="J38" s="64" t="s">
        <v>566</v>
      </c>
      <c r="K38" s="29">
        <v>1605642</v>
      </c>
      <c r="L38" s="79" t="s">
        <v>2427</v>
      </c>
      <c r="M38" s="100" t="s">
        <v>2849</v>
      </c>
      <c r="N38" s="64" t="s">
        <v>2428</v>
      </c>
      <c r="O38" s="58" t="s">
        <v>2863</v>
      </c>
      <c r="P38" s="112" t="s">
        <v>2877</v>
      </c>
      <c r="R38" s="29">
        <v>0</v>
      </c>
      <c r="S38"/>
    </row>
    <row r="39" spans="1:19" ht="12.75">
      <c r="A39" s="29"/>
      <c r="B39" s="64"/>
      <c r="D39" s="200"/>
      <c r="E39" s="184"/>
      <c r="F39" s="56"/>
      <c r="G39" s="56"/>
      <c r="I39" s="64"/>
      <c r="J39" s="64" t="s">
        <v>565</v>
      </c>
      <c r="K39" s="29"/>
      <c r="L39" s="79" t="s">
        <v>2429</v>
      </c>
      <c r="M39" s="100" t="s">
        <v>2850</v>
      </c>
      <c r="N39" s="64" t="s">
        <v>2430</v>
      </c>
      <c r="O39" s="58" t="s">
        <v>2864</v>
      </c>
      <c r="P39" s="112" t="s">
        <v>3038</v>
      </c>
      <c r="R39" s="29">
        <v>0</v>
      </c>
      <c r="S39"/>
    </row>
    <row r="40" spans="1:19" ht="12.75">
      <c r="A40" s="29"/>
      <c r="F40" s="56"/>
      <c r="G40" s="56"/>
      <c r="I40" s="64"/>
      <c r="J40" s="64" t="s">
        <v>564</v>
      </c>
      <c r="K40" s="29"/>
      <c r="L40" s="79" t="s">
        <v>2431</v>
      </c>
      <c r="M40" s="100"/>
      <c r="N40" s="64"/>
      <c r="O40" s="58"/>
      <c r="P40" s="112"/>
      <c r="R40" s="29">
        <v>0</v>
      </c>
      <c r="S40"/>
    </row>
    <row r="41" spans="1:19" ht="12.75">
      <c r="A41" s="29"/>
      <c r="F41" s="56"/>
      <c r="G41" s="56"/>
      <c r="I41" s="64"/>
      <c r="J41" s="64" t="s">
        <v>563</v>
      </c>
      <c r="K41" s="29"/>
      <c r="L41" s="79" t="s">
        <v>2432</v>
      </c>
      <c r="M41" s="100"/>
      <c r="N41" s="64"/>
      <c r="O41" s="58"/>
      <c r="P41" s="112"/>
      <c r="R41" s="29">
        <v>0</v>
      </c>
      <c r="S41"/>
    </row>
    <row r="42" spans="1:19" ht="12.75">
      <c r="A42" s="29"/>
      <c r="F42" s="56"/>
      <c r="G42" s="56"/>
      <c r="I42" s="64"/>
      <c r="J42" s="64" t="s">
        <v>2294</v>
      </c>
      <c r="K42" s="29"/>
      <c r="L42" s="79" t="s">
        <v>2433</v>
      </c>
      <c r="M42" s="100"/>
      <c r="N42" s="64"/>
      <c r="O42" s="58"/>
      <c r="P42" s="112"/>
      <c r="R42" s="29">
        <v>0</v>
      </c>
      <c r="S42"/>
    </row>
    <row r="43" spans="1:19" ht="12.75">
      <c r="A43" s="29"/>
      <c r="F43" s="56"/>
      <c r="G43" s="56"/>
      <c r="I43" s="64"/>
      <c r="J43" s="64" t="s">
        <v>2293</v>
      </c>
      <c r="K43" s="29"/>
      <c r="L43" s="79" t="s">
        <v>2434</v>
      </c>
      <c r="M43" s="100"/>
      <c r="N43" s="64"/>
      <c r="O43" s="58"/>
      <c r="P43" s="101"/>
      <c r="R43" s="29">
        <v>0</v>
      </c>
      <c r="S43"/>
    </row>
    <row r="44" spans="1:19" ht="12.75">
      <c r="A44" s="29">
        <v>31</v>
      </c>
      <c r="B44" s="58" t="s">
        <v>618</v>
      </c>
      <c r="C44" s="80" t="s">
        <v>1819</v>
      </c>
      <c r="D44" s="64" t="s">
        <v>966</v>
      </c>
      <c r="E44" s="180">
        <f>16661.808184+F44</f>
        <v>16624.569184</v>
      </c>
      <c r="F44" s="74">
        <f>-37.319+0.08</f>
        <v>-37.239000000000004</v>
      </c>
      <c r="G44" s="74"/>
      <c r="H44" s="59" t="s">
        <v>259</v>
      </c>
      <c r="I44" s="64"/>
      <c r="J44" s="64" t="s">
        <v>2292</v>
      </c>
      <c r="K44" s="29"/>
      <c r="L44" s="79" t="s">
        <v>2435</v>
      </c>
      <c r="M44" s="100"/>
      <c r="N44" s="64"/>
      <c r="O44" s="58"/>
      <c r="P44" s="101"/>
      <c r="Q44" s="147" t="s">
        <v>92</v>
      </c>
      <c r="R44" s="29">
        <v>1</v>
      </c>
      <c r="S44"/>
    </row>
    <row r="45" spans="1:19" ht="12.75">
      <c r="A45" s="94">
        <v>32</v>
      </c>
      <c r="B45" s="69" t="s">
        <v>619</v>
      </c>
      <c r="C45" s="81" t="s">
        <v>1819</v>
      </c>
      <c r="D45" s="67" t="s">
        <v>967</v>
      </c>
      <c r="E45" s="182">
        <f>16661.808184+F45</f>
        <v>16621.027184000002</v>
      </c>
      <c r="F45" s="75">
        <f>-40.331-0.45</f>
        <v>-40.781000000000006</v>
      </c>
      <c r="G45" s="75"/>
      <c r="H45" s="66" t="s">
        <v>261</v>
      </c>
      <c r="I45" s="67"/>
      <c r="J45" s="67" t="s">
        <v>2291</v>
      </c>
      <c r="K45" s="94"/>
      <c r="L45" s="98" t="s">
        <v>2436</v>
      </c>
      <c r="M45" s="99"/>
      <c r="N45" s="67"/>
      <c r="O45" s="69"/>
      <c r="P45" s="95"/>
      <c r="Q45" s="148" t="s">
        <v>92</v>
      </c>
      <c r="R45" s="94">
        <v>1</v>
      </c>
      <c r="S45"/>
    </row>
    <row r="46" spans="2:19" ht="12.75">
      <c r="B46" s="64"/>
      <c r="D46" s="200"/>
      <c r="E46" s="184"/>
      <c r="F46" s="56"/>
      <c r="G46" s="56"/>
      <c r="I46" s="64" t="s">
        <v>1781</v>
      </c>
      <c r="J46" s="64" t="s">
        <v>570</v>
      </c>
      <c r="K46" s="29">
        <v>1605641</v>
      </c>
      <c r="L46" s="79" t="s">
        <v>2437</v>
      </c>
      <c r="M46" s="100" t="s">
        <v>2851</v>
      </c>
      <c r="N46" s="64" t="s">
        <v>2438</v>
      </c>
      <c r="O46" s="58" t="s">
        <v>2865</v>
      </c>
      <c r="P46" s="112" t="s">
        <v>3039</v>
      </c>
      <c r="R46" s="29">
        <v>0</v>
      </c>
      <c r="S46"/>
    </row>
    <row r="47" spans="2:19" ht="12.75">
      <c r="B47" s="64"/>
      <c r="D47" s="200"/>
      <c r="E47" s="184"/>
      <c r="F47" s="56"/>
      <c r="G47" s="56"/>
      <c r="I47" s="64"/>
      <c r="J47" s="64" t="s">
        <v>569</v>
      </c>
      <c r="L47" s="79" t="s">
        <v>2439</v>
      </c>
      <c r="M47" s="100" t="s">
        <v>2852</v>
      </c>
      <c r="N47" s="64" t="s">
        <v>2440</v>
      </c>
      <c r="O47" s="58" t="s">
        <v>2866</v>
      </c>
      <c r="P47" s="101" t="s">
        <v>3040</v>
      </c>
      <c r="R47" s="29">
        <v>0</v>
      </c>
      <c r="S47"/>
    </row>
    <row r="48" spans="6:19" ht="12.75">
      <c r="F48" s="56"/>
      <c r="G48" s="56"/>
      <c r="I48" s="64"/>
      <c r="J48" s="64" t="s">
        <v>568</v>
      </c>
      <c r="L48" s="79" t="s">
        <v>2441</v>
      </c>
      <c r="M48" s="100"/>
      <c r="N48" s="64"/>
      <c r="O48" s="58"/>
      <c r="P48" s="101"/>
      <c r="R48" s="29">
        <v>0</v>
      </c>
      <c r="S48"/>
    </row>
    <row r="49" spans="6:19" ht="12.75">
      <c r="F49" s="56"/>
      <c r="G49" s="56"/>
      <c r="I49" s="64"/>
      <c r="J49" s="64" t="s">
        <v>567</v>
      </c>
      <c r="L49" s="79" t="s">
        <v>2442</v>
      </c>
      <c r="M49" s="100"/>
      <c r="N49" s="64"/>
      <c r="O49" s="58"/>
      <c r="P49" s="101"/>
      <c r="R49" s="29">
        <v>0</v>
      </c>
      <c r="S49"/>
    </row>
    <row r="50" spans="6:19" ht="12.75">
      <c r="F50" s="56"/>
      <c r="G50" s="56"/>
      <c r="I50" s="64"/>
      <c r="J50" s="64" t="s">
        <v>2298</v>
      </c>
      <c r="L50" s="79" t="s">
        <v>2443</v>
      </c>
      <c r="M50" s="100"/>
      <c r="N50" s="64"/>
      <c r="O50" s="58"/>
      <c r="P50" s="101"/>
      <c r="R50" s="29">
        <v>0</v>
      </c>
      <c r="S50"/>
    </row>
    <row r="51" spans="1:19" ht="12.75">
      <c r="A51" s="29"/>
      <c r="F51" s="56"/>
      <c r="G51" s="56"/>
      <c r="I51" s="64"/>
      <c r="J51" s="64" t="s">
        <v>2297</v>
      </c>
      <c r="L51" s="79" t="s">
        <v>2444</v>
      </c>
      <c r="M51" s="100"/>
      <c r="N51" s="64"/>
      <c r="O51" s="58"/>
      <c r="P51" s="101"/>
      <c r="R51" s="29">
        <v>0</v>
      </c>
      <c r="S51"/>
    </row>
    <row r="52" spans="1:19" ht="12.75">
      <c r="A52" s="29">
        <v>33</v>
      </c>
      <c r="B52" s="58" t="s">
        <v>2697</v>
      </c>
      <c r="C52" s="80" t="s">
        <v>1820</v>
      </c>
      <c r="D52" s="64" t="s">
        <v>966</v>
      </c>
      <c r="E52" s="180">
        <f>16661.808184+F52</f>
        <v>16624.569184</v>
      </c>
      <c r="F52" s="74">
        <f>-37.319+0.08</f>
        <v>-37.239000000000004</v>
      </c>
      <c r="G52" s="74"/>
      <c r="H52" s="59" t="s">
        <v>260</v>
      </c>
      <c r="I52" s="64"/>
      <c r="J52" s="64" t="s">
        <v>2296</v>
      </c>
      <c r="L52" s="79" t="s">
        <v>2445</v>
      </c>
      <c r="M52" s="100"/>
      <c r="N52" s="64"/>
      <c r="O52" s="58"/>
      <c r="P52" s="101"/>
      <c r="Q52" s="147" t="s">
        <v>92</v>
      </c>
      <c r="R52" s="29">
        <v>1</v>
      </c>
      <c r="S52"/>
    </row>
    <row r="53" spans="1:19" ht="12.75">
      <c r="A53" s="94">
        <v>34</v>
      </c>
      <c r="B53" s="69" t="s">
        <v>2698</v>
      </c>
      <c r="C53" s="81" t="s">
        <v>1820</v>
      </c>
      <c r="D53" s="67" t="s">
        <v>967</v>
      </c>
      <c r="E53" s="182">
        <f>16661.808184+F53</f>
        <v>16621.027184000002</v>
      </c>
      <c r="F53" s="75">
        <f>-40.331-0.45</f>
        <v>-40.781000000000006</v>
      </c>
      <c r="G53" s="75"/>
      <c r="H53" s="66" t="s">
        <v>262</v>
      </c>
      <c r="I53" s="67"/>
      <c r="J53" s="67" t="s">
        <v>2295</v>
      </c>
      <c r="K53" s="68"/>
      <c r="L53" s="98" t="s">
        <v>2446</v>
      </c>
      <c r="M53" s="99"/>
      <c r="N53" s="67"/>
      <c r="O53" s="69"/>
      <c r="P53" s="95"/>
      <c r="Q53" s="148" t="s">
        <v>92</v>
      </c>
      <c r="R53" s="94">
        <v>1</v>
      </c>
      <c r="S53"/>
    </row>
    <row r="54" spans="6:19" ht="12.75">
      <c r="F54" s="56"/>
      <c r="G54" s="56"/>
      <c r="I54" s="64" t="s">
        <v>1782</v>
      </c>
      <c r="J54" s="64" t="s">
        <v>572</v>
      </c>
      <c r="K54" s="56">
        <v>1612616</v>
      </c>
      <c r="L54" s="79" t="s">
        <v>2447</v>
      </c>
      <c r="M54" s="100" t="s">
        <v>2853</v>
      </c>
      <c r="N54" s="64" t="s">
        <v>2448</v>
      </c>
      <c r="O54" s="58" t="s">
        <v>2867</v>
      </c>
      <c r="P54" s="101" t="s">
        <v>3041</v>
      </c>
      <c r="Q54" s="147"/>
      <c r="R54" s="29">
        <v>0</v>
      </c>
      <c r="S54"/>
    </row>
    <row r="55" spans="6:19" ht="12.75">
      <c r="F55" s="56"/>
      <c r="G55" s="56"/>
      <c r="I55" s="64"/>
      <c r="J55" s="64" t="s">
        <v>571</v>
      </c>
      <c r="K55" s="29"/>
      <c r="L55" s="79" t="s">
        <v>2449</v>
      </c>
      <c r="M55" s="100" t="s">
        <v>2854</v>
      </c>
      <c r="N55" s="64" t="s">
        <v>2450</v>
      </c>
      <c r="O55" s="58" t="s">
        <v>2868</v>
      </c>
      <c r="P55" s="101" t="s">
        <v>3042</v>
      </c>
      <c r="Q55" s="147"/>
      <c r="R55" s="29">
        <v>0</v>
      </c>
      <c r="S55"/>
    </row>
    <row r="56" spans="6:19" ht="12.75">
      <c r="F56" s="56"/>
      <c r="G56" s="56"/>
      <c r="I56" s="64"/>
      <c r="J56" s="64" t="s">
        <v>2300</v>
      </c>
      <c r="K56" s="29"/>
      <c r="L56" s="79" t="s">
        <v>2451</v>
      </c>
      <c r="M56" s="100"/>
      <c r="N56" s="64"/>
      <c r="O56" s="58"/>
      <c r="P56" s="101"/>
      <c r="Q56" s="147"/>
      <c r="R56" s="29">
        <v>0</v>
      </c>
      <c r="S56"/>
    </row>
    <row r="57" spans="6:19" ht="12.75">
      <c r="F57" s="56"/>
      <c r="G57" s="56"/>
      <c r="I57" s="64"/>
      <c r="J57" s="64" t="s">
        <v>2299</v>
      </c>
      <c r="K57" s="29"/>
      <c r="L57" s="79" t="s">
        <v>2452</v>
      </c>
      <c r="M57" s="100"/>
      <c r="N57" s="64"/>
      <c r="O57" s="58"/>
      <c r="P57" s="101"/>
      <c r="Q57" s="147"/>
      <c r="R57" s="29">
        <v>0</v>
      </c>
      <c r="S57"/>
    </row>
    <row r="58" spans="6:19" ht="12.75">
      <c r="F58" s="56"/>
      <c r="G58" s="56"/>
      <c r="I58" s="64"/>
      <c r="J58" s="64" t="s">
        <v>2290</v>
      </c>
      <c r="K58" s="29"/>
      <c r="L58" s="79" t="s">
        <v>2453</v>
      </c>
      <c r="M58" s="100"/>
      <c r="N58" s="64"/>
      <c r="O58" s="58"/>
      <c r="P58" s="101"/>
      <c r="Q58" s="147"/>
      <c r="R58" s="29">
        <v>0</v>
      </c>
      <c r="S58"/>
    </row>
    <row r="59" spans="1:19" ht="12.75">
      <c r="A59" s="29">
        <v>37</v>
      </c>
      <c r="B59" s="314" t="s">
        <v>2889</v>
      </c>
      <c r="C59" s="80" t="s">
        <v>1819</v>
      </c>
      <c r="D59" s="64" t="s">
        <v>1865</v>
      </c>
      <c r="E59" s="185">
        <v>16545.285</v>
      </c>
      <c r="F59" s="29">
        <f>E59-16661.808184</f>
        <v>-116.52318400000149</v>
      </c>
      <c r="G59" s="74">
        <f>323.253+1</f>
        <v>324.253</v>
      </c>
      <c r="H59" s="312" t="s">
        <v>2890</v>
      </c>
      <c r="I59" s="64"/>
      <c r="J59" s="64" t="s">
        <v>2289</v>
      </c>
      <c r="K59" s="29"/>
      <c r="L59" s="79" t="s">
        <v>2454</v>
      </c>
      <c r="M59" s="100"/>
      <c r="N59" s="64"/>
      <c r="O59" s="58"/>
      <c r="P59" s="101"/>
      <c r="Q59" s="147" t="s">
        <v>92</v>
      </c>
      <c r="R59" s="29">
        <v>1</v>
      </c>
      <c r="S59"/>
    </row>
    <row r="60" spans="1:19" ht="12.75">
      <c r="A60" s="29">
        <v>38</v>
      </c>
      <c r="B60" s="314" t="s">
        <v>2895</v>
      </c>
      <c r="C60" s="80" t="s">
        <v>1819</v>
      </c>
      <c r="D60" s="64" t="s">
        <v>1864</v>
      </c>
      <c r="E60" s="184">
        <v>16540.78</v>
      </c>
      <c r="F60" s="29">
        <f>E60-16661.808184</f>
        <v>-121.02818400000251</v>
      </c>
      <c r="G60" s="56">
        <f>328.0085+1</f>
        <v>329.0085</v>
      </c>
      <c r="H60" s="312" t="s">
        <v>2896</v>
      </c>
      <c r="I60" s="64"/>
      <c r="J60" s="64" t="s">
        <v>2288</v>
      </c>
      <c r="K60" s="29"/>
      <c r="L60" s="79" t="s">
        <v>2455</v>
      </c>
      <c r="M60" s="100"/>
      <c r="N60" s="64"/>
      <c r="O60" s="58"/>
      <c r="P60" s="101"/>
      <c r="Q60" s="147" t="s">
        <v>92</v>
      </c>
      <c r="R60" s="29">
        <v>1</v>
      </c>
      <c r="S60"/>
    </row>
    <row r="61" spans="1:19" ht="12.75">
      <c r="A61" s="94">
        <v>39</v>
      </c>
      <c r="B61" s="321" t="s">
        <v>2901</v>
      </c>
      <c r="C61" s="81" t="s">
        <v>1819</v>
      </c>
      <c r="D61" s="67" t="s">
        <v>1864</v>
      </c>
      <c r="E61" s="186">
        <v>16536.754</v>
      </c>
      <c r="F61" s="94">
        <f>E61-16661.808184</f>
        <v>-125.05418400000053</v>
      </c>
      <c r="G61" s="75">
        <f>331.5155+1</f>
        <v>332.5155</v>
      </c>
      <c r="H61" s="313" t="s">
        <v>2902</v>
      </c>
      <c r="I61" s="67"/>
      <c r="J61" s="67" t="s">
        <v>2287</v>
      </c>
      <c r="K61" s="94"/>
      <c r="L61" s="98" t="s">
        <v>2456</v>
      </c>
      <c r="M61" s="99"/>
      <c r="N61" s="67"/>
      <c r="O61" s="69"/>
      <c r="P61" s="95"/>
      <c r="Q61" s="148" t="s">
        <v>92</v>
      </c>
      <c r="R61" s="94">
        <v>1</v>
      </c>
      <c r="S61"/>
    </row>
    <row r="62" ht="12.75">
      <c r="B62" s="54"/>
    </row>
    <row r="63" spans="1:19" ht="12.75">
      <c r="A63" s="29"/>
      <c r="B63" s="58"/>
      <c r="C63" s="88"/>
      <c r="D63" s="88"/>
      <c r="E63" s="88"/>
      <c r="F63" s="88"/>
      <c r="G63" s="88"/>
      <c r="H63" s="88"/>
      <c r="I63" s="64"/>
      <c r="J63" s="64"/>
      <c r="L63" s="79"/>
      <c r="M63" s="100"/>
      <c r="N63" s="64"/>
      <c r="O63" s="76"/>
      <c r="P63" s="101"/>
      <c r="Q63" s="147"/>
      <c r="R63" s="29"/>
      <c r="S63"/>
    </row>
    <row r="64" spans="2:17" ht="15.75">
      <c r="B64" s="54"/>
      <c r="E64" s="184"/>
      <c r="F64" s="56"/>
      <c r="G64" s="56"/>
      <c r="K64" s="196" t="s">
        <v>1323</v>
      </c>
      <c r="Q64" s="146"/>
    </row>
    <row r="65" spans="2:23" ht="12.75" customHeight="1">
      <c r="B65" s="54"/>
      <c r="C65" s="54"/>
      <c r="D65" s="54"/>
      <c r="E65" s="184"/>
      <c r="F65" s="54"/>
      <c r="G65" s="54"/>
      <c r="I65" s="54"/>
      <c r="J65" s="54"/>
      <c r="L65" s="54" t="s">
        <v>1809</v>
      </c>
      <c r="M65" s="54" t="s">
        <v>1810</v>
      </c>
      <c r="N65" s="54"/>
      <c r="O65" s="54" t="s">
        <v>1811</v>
      </c>
      <c r="P65" s="59" t="s">
        <v>1812</v>
      </c>
      <c r="R65" s="29"/>
      <c r="S65" s="57"/>
      <c r="T65" s="57"/>
      <c r="U65" s="57"/>
      <c r="V65" s="57"/>
      <c r="W65" s="57"/>
    </row>
    <row r="66" spans="1:18" s="62" customFormat="1" ht="12.75" customHeight="1">
      <c r="A66" s="61" t="s">
        <v>1813</v>
      </c>
      <c r="B66" s="60" t="s">
        <v>1622</v>
      </c>
      <c r="C66" s="60" t="s">
        <v>1814</v>
      </c>
      <c r="D66" s="60" t="s">
        <v>1736</v>
      </c>
      <c r="E66" s="187" t="s">
        <v>1995</v>
      </c>
      <c r="F66" s="61"/>
      <c r="G66" s="61"/>
      <c r="H66" s="91" t="s">
        <v>1815</v>
      </c>
      <c r="I66" s="60" t="s">
        <v>1816</v>
      </c>
      <c r="J66" s="60" t="s">
        <v>2832</v>
      </c>
      <c r="K66" s="61" t="s">
        <v>1817</v>
      </c>
      <c r="L66" s="28" t="s">
        <v>2833</v>
      </c>
      <c r="M66" s="93" t="s">
        <v>3044</v>
      </c>
      <c r="N66" s="28" t="s">
        <v>3045</v>
      </c>
      <c r="O66" s="92" t="s">
        <v>3046</v>
      </c>
      <c r="P66" s="28" t="s">
        <v>3047</v>
      </c>
      <c r="Q66" s="61" t="s">
        <v>2620</v>
      </c>
      <c r="R66" s="174" t="s">
        <v>1801</v>
      </c>
    </row>
    <row r="67" spans="2:23" ht="12.75" customHeight="1">
      <c r="B67" s="54"/>
      <c r="C67" s="54"/>
      <c r="D67" s="54"/>
      <c r="E67" s="184"/>
      <c r="F67" s="56"/>
      <c r="G67" s="56"/>
      <c r="H67" s="54"/>
      <c r="I67" s="54"/>
      <c r="J67" s="54"/>
      <c r="K67" s="56" t="s">
        <v>1818</v>
      </c>
      <c r="L67" s="54"/>
      <c r="M67" s="93"/>
      <c r="N67" s="58"/>
      <c r="P67" s="198"/>
      <c r="R67" s="29"/>
      <c r="S67" s="57"/>
      <c r="T67" s="57"/>
      <c r="U67" s="57"/>
      <c r="V67" s="57"/>
      <c r="W67" s="57"/>
    </row>
    <row r="68" spans="1:23" ht="12.75" customHeight="1">
      <c r="A68" s="66"/>
      <c r="B68" s="66"/>
      <c r="C68" s="66"/>
      <c r="D68" s="66"/>
      <c r="E68" s="186"/>
      <c r="F68" s="54"/>
      <c r="G68" s="54"/>
      <c r="H68" s="81"/>
      <c r="I68" s="66"/>
      <c r="J68" s="66"/>
      <c r="K68" s="68"/>
      <c r="L68" s="66"/>
      <c r="M68" s="68"/>
      <c r="N68" s="69"/>
      <c r="O68" s="66"/>
      <c r="P68" s="199"/>
      <c r="Q68" s="68"/>
      <c r="R68" s="94"/>
      <c r="S68" s="57"/>
      <c r="T68" s="57"/>
      <c r="U68" s="57"/>
      <c r="V68" s="57"/>
      <c r="W68" s="57"/>
    </row>
    <row r="69" spans="2:19" ht="12.75">
      <c r="B69" s="54"/>
      <c r="F69" s="56"/>
      <c r="G69" s="56"/>
      <c r="I69" s="64" t="s">
        <v>693</v>
      </c>
      <c r="J69" s="64" t="s">
        <v>574</v>
      </c>
      <c r="K69" s="56">
        <v>1605640</v>
      </c>
      <c r="L69" s="79" t="s">
        <v>2457</v>
      </c>
      <c r="M69" s="100" t="s">
        <v>3048</v>
      </c>
      <c r="N69" s="64" t="s">
        <v>2458</v>
      </c>
      <c r="O69" s="58" t="s">
        <v>3062</v>
      </c>
      <c r="P69" s="101" t="s">
        <v>3078</v>
      </c>
      <c r="Q69" s="147"/>
      <c r="R69" s="29">
        <v>0</v>
      </c>
      <c r="S69"/>
    </row>
    <row r="70" spans="2:19" ht="12.75">
      <c r="B70" s="54"/>
      <c r="F70" s="56"/>
      <c r="G70" s="56"/>
      <c r="I70" s="64"/>
      <c r="J70" s="64" t="s">
        <v>573</v>
      </c>
      <c r="K70" s="29"/>
      <c r="L70" s="79" t="s">
        <v>2459</v>
      </c>
      <c r="M70" s="100" t="s">
        <v>3049</v>
      </c>
      <c r="N70" s="64" t="s">
        <v>2460</v>
      </c>
      <c r="O70" s="58" t="s">
        <v>3063</v>
      </c>
      <c r="P70" s="101" t="s">
        <v>3079</v>
      </c>
      <c r="Q70" s="147"/>
      <c r="R70" s="29">
        <v>0</v>
      </c>
      <c r="S70"/>
    </row>
    <row r="71" spans="2:19" ht="12.75">
      <c r="B71" s="54"/>
      <c r="F71" s="56"/>
      <c r="G71" s="56"/>
      <c r="I71" s="64"/>
      <c r="J71" s="64" t="s">
        <v>699</v>
      </c>
      <c r="K71" s="29"/>
      <c r="L71" s="79" t="s">
        <v>2461</v>
      </c>
      <c r="M71" s="100"/>
      <c r="N71" s="64"/>
      <c r="O71" s="58"/>
      <c r="P71" s="102"/>
      <c r="Q71" s="147"/>
      <c r="R71" s="29">
        <v>0</v>
      </c>
      <c r="S71"/>
    </row>
    <row r="72" spans="2:19" ht="12.75">
      <c r="B72" s="54"/>
      <c r="F72" s="56"/>
      <c r="G72" s="56"/>
      <c r="I72" s="64"/>
      <c r="J72" s="64" t="s">
        <v>698</v>
      </c>
      <c r="K72" s="29"/>
      <c r="L72" s="79" t="s">
        <v>2462</v>
      </c>
      <c r="M72" s="100"/>
      <c r="N72" s="64"/>
      <c r="O72" s="58"/>
      <c r="P72" s="102"/>
      <c r="Q72" s="147"/>
      <c r="R72" s="29">
        <v>0</v>
      </c>
      <c r="S72"/>
    </row>
    <row r="73" spans="2:19" ht="12.75">
      <c r="B73" s="54"/>
      <c r="F73" s="56"/>
      <c r="G73" s="56"/>
      <c r="I73" s="64"/>
      <c r="J73" s="64" t="s">
        <v>697</v>
      </c>
      <c r="K73" s="29"/>
      <c r="L73" s="79" t="s">
        <v>2463</v>
      </c>
      <c r="M73" s="100"/>
      <c r="N73" s="64"/>
      <c r="O73" s="58"/>
      <c r="P73" s="102"/>
      <c r="Q73" s="147"/>
      <c r="R73" s="29">
        <v>0</v>
      </c>
      <c r="S73"/>
    </row>
    <row r="74" spans="1:19" ht="12.75">
      <c r="A74" s="29">
        <v>40</v>
      </c>
      <c r="B74" s="314" t="s">
        <v>2893</v>
      </c>
      <c r="C74" s="80" t="s">
        <v>1820</v>
      </c>
      <c r="D74" s="64" t="s">
        <v>1865</v>
      </c>
      <c r="E74" s="185">
        <v>16545.285</v>
      </c>
      <c r="F74" s="29">
        <f>E74-16661.808184</f>
        <v>-116.52318400000149</v>
      </c>
      <c r="G74" s="74">
        <f>323.253+1</f>
        <v>324.253</v>
      </c>
      <c r="H74" s="312" t="s">
        <v>2894</v>
      </c>
      <c r="I74" s="64"/>
      <c r="J74" s="64" t="s">
        <v>696</v>
      </c>
      <c r="K74" s="29"/>
      <c r="L74" s="79" t="s">
        <v>2464</v>
      </c>
      <c r="M74" s="100"/>
      <c r="N74" s="64"/>
      <c r="O74" s="58"/>
      <c r="P74" s="106"/>
      <c r="Q74" s="147" t="s">
        <v>92</v>
      </c>
      <c r="R74" s="29">
        <v>1</v>
      </c>
      <c r="S74"/>
    </row>
    <row r="75" spans="1:19" ht="12.75">
      <c r="A75" s="29">
        <v>41</v>
      </c>
      <c r="B75" s="314" t="s">
        <v>2897</v>
      </c>
      <c r="C75" s="80" t="s">
        <v>1820</v>
      </c>
      <c r="D75" s="64" t="s">
        <v>1864</v>
      </c>
      <c r="E75" s="184">
        <v>16540.78</v>
      </c>
      <c r="F75" s="29">
        <f>E75-16661.808184</f>
        <v>-121.02818400000251</v>
      </c>
      <c r="G75" s="56">
        <f>328.0085+1</f>
        <v>329.0085</v>
      </c>
      <c r="H75" s="312" t="s">
        <v>2898</v>
      </c>
      <c r="I75" s="64"/>
      <c r="J75" s="64" t="s">
        <v>695</v>
      </c>
      <c r="K75" s="29"/>
      <c r="L75" s="79" t="s">
        <v>2465</v>
      </c>
      <c r="M75" s="100"/>
      <c r="N75" s="64"/>
      <c r="O75" s="58"/>
      <c r="P75" s="102"/>
      <c r="Q75" s="147" t="s">
        <v>92</v>
      </c>
      <c r="R75" s="29">
        <v>1</v>
      </c>
      <c r="S75"/>
    </row>
    <row r="76" spans="1:19" ht="12.75">
      <c r="A76" s="94">
        <v>42</v>
      </c>
      <c r="B76" s="321" t="s">
        <v>2899</v>
      </c>
      <c r="C76" s="81" t="s">
        <v>1820</v>
      </c>
      <c r="D76" s="67" t="s">
        <v>1864</v>
      </c>
      <c r="E76" s="186">
        <v>16536.754</v>
      </c>
      <c r="F76" s="94">
        <f>E76-16661.808184</f>
        <v>-125.05418400000053</v>
      </c>
      <c r="G76" s="75">
        <f>331.5155+1</f>
        <v>332.5155</v>
      </c>
      <c r="H76" s="313" t="s">
        <v>2900</v>
      </c>
      <c r="I76" s="67"/>
      <c r="J76" s="67" t="s">
        <v>694</v>
      </c>
      <c r="K76" s="94"/>
      <c r="L76" s="98" t="s">
        <v>2466</v>
      </c>
      <c r="M76" s="99"/>
      <c r="N76" s="67"/>
      <c r="O76" s="69"/>
      <c r="P76" s="103"/>
      <c r="Q76" s="148" t="s">
        <v>92</v>
      </c>
      <c r="R76" s="94">
        <v>1</v>
      </c>
      <c r="S76"/>
    </row>
    <row r="77" spans="1:19" ht="12.75">
      <c r="A77" s="29"/>
      <c r="B77" s="76"/>
      <c r="D77" s="64"/>
      <c r="E77" s="184"/>
      <c r="F77" s="201"/>
      <c r="G77" s="74"/>
      <c r="H77" s="54"/>
      <c r="I77" s="64"/>
      <c r="J77" s="64"/>
      <c r="K77" s="29"/>
      <c r="L77" s="79"/>
      <c r="M77" s="100"/>
      <c r="N77" s="64"/>
      <c r="O77" s="76"/>
      <c r="P77" s="106"/>
      <c r="Q77" s="147"/>
      <c r="R77" s="29"/>
      <c r="S77"/>
    </row>
    <row r="78" spans="1:19" ht="12.75">
      <c r="A78" s="29"/>
      <c r="B78" s="76"/>
      <c r="D78" s="64"/>
      <c r="E78" s="184"/>
      <c r="F78" s="201"/>
      <c r="G78" s="74"/>
      <c r="H78" s="54"/>
      <c r="I78" s="64"/>
      <c r="J78" s="64"/>
      <c r="K78" s="29"/>
      <c r="L78" s="79"/>
      <c r="M78" s="100"/>
      <c r="N78" s="64"/>
      <c r="O78" s="76"/>
      <c r="P78" s="106"/>
      <c r="Q78" s="147"/>
      <c r="R78" s="29"/>
      <c r="S78"/>
    </row>
    <row r="79" spans="1:19" ht="12.75">
      <c r="A79" s="29">
        <v>35</v>
      </c>
      <c r="B79" s="312" t="s">
        <v>2903</v>
      </c>
      <c r="C79" s="80" t="s">
        <v>1819</v>
      </c>
      <c r="D79" s="64" t="s">
        <v>1968</v>
      </c>
      <c r="E79" s="180">
        <f>16661.808184+F79</f>
        <v>16515.498184</v>
      </c>
      <c r="F79" s="56">
        <f>-145.14-1.17</f>
        <v>-146.30999999999997</v>
      </c>
      <c r="G79" s="56"/>
      <c r="H79" s="276" t="s">
        <v>2997</v>
      </c>
      <c r="I79" s="64" t="s">
        <v>152</v>
      </c>
      <c r="J79" s="64"/>
      <c r="L79" s="79"/>
      <c r="M79" s="100"/>
      <c r="N79" s="64"/>
      <c r="O79" s="76"/>
      <c r="P79" s="101"/>
      <c r="Q79" s="147"/>
      <c r="R79" s="29"/>
      <c r="S79"/>
    </row>
    <row r="80" spans="1:19" ht="12.75">
      <c r="A80" s="29">
        <v>36</v>
      </c>
      <c r="B80" s="312" t="s">
        <v>2906</v>
      </c>
      <c r="C80" s="80" t="s">
        <v>1819</v>
      </c>
      <c r="D80" s="64" t="s">
        <v>1969</v>
      </c>
      <c r="E80" s="180">
        <f>16661.808184+F80</f>
        <v>16505.548184000003</v>
      </c>
      <c r="F80" s="56">
        <f>-154.99-1.27</f>
        <v>-156.26000000000002</v>
      </c>
      <c r="G80" s="56"/>
      <c r="H80" s="276" t="s">
        <v>2998</v>
      </c>
      <c r="I80" s="64" t="s">
        <v>152</v>
      </c>
      <c r="J80" s="64"/>
      <c r="L80" s="79"/>
      <c r="M80" s="100"/>
      <c r="N80" s="64"/>
      <c r="O80" s="76"/>
      <c r="P80" s="101"/>
      <c r="Q80" s="147"/>
      <c r="R80" s="29"/>
      <c r="S80"/>
    </row>
    <row r="81" spans="1:19" ht="12.75">
      <c r="A81" s="29"/>
      <c r="B81" s="76"/>
      <c r="D81" s="64"/>
      <c r="E81" s="184"/>
      <c r="F81" s="201"/>
      <c r="G81" s="74"/>
      <c r="H81" s="54"/>
      <c r="I81" s="64"/>
      <c r="J81" s="64"/>
      <c r="K81" s="29"/>
      <c r="L81" s="79"/>
      <c r="M81" s="100"/>
      <c r="N81" s="64"/>
      <c r="O81" s="76"/>
      <c r="P81" s="106"/>
      <c r="Q81" s="147"/>
      <c r="R81" s="29"/>
      <c r="S81"/>
    </row>
    <row r="82" spans="1:17" s="248" customFormat="1" ht="12">
      <c r="A82" s="29"/>
      <c r="C82" s="64"/>
      <c r="D82" s="184"/>
      <c r="E82" s="29"/>
      <c r="F82" s="74"/>
      <c r="G82" s="54"/>
      <c r="I82" s="64"/>
      <c r="J82" s="29"/>
      <c r="K82" s="79"/>
      <c r="L82" s="100"/>
      <c r="M82" s="64"/>
      <c r="N82" s="76"/>
      <c r="O82" s="106"/>
      <c r="P82" s="147"/>
      <c r="Q82" s="29"/>
    </row>
    <row r="83" spans="1:17" s="248" customFormat="1" ht="12">
      <c r="A83" s="29"/>
      <c r="C83" s="64"/>
      <c r="D83" s="184"/>
      <c r="E83" s="29"/>
      <c r="F83" s="74"/>
      <c r="G83" s="54"/>
      <c r="I83" s="64"/>
      <c r="J83" s="29"/>
      <c r="K83" s="79"/>
      <c r="L83" s="100"/>
      <c r="M83" s="64"/>
      <c r="N83" s="76"/>
      <c r="O83" s="106"/>
      <c r="P83" s="147"/>
      <c r="Q83" s="29"/>
    </row>
    <row r="84" spans="1:19" ht="12.75">
      <c r="A84" s="94"/>
      <c r="B84" s="69"/>
      <c r="C84" s="81"/>
      <c r="D84" s="67"/>
      <c r="E84" s="186"/>
      <c r="F84" s="202"/>
      <c r="G84" s="75"/>
      <c r="H84" s="66"/>
      <c r="I84" s="67"/>
      <c r="J84" s="67"/>
      <c r="K84" s="94"/>
      <c r="L84" s="98"/>
      <c r="M84" s="99"/>
      <c r="N84" s="67"/>
      <c r="O84" s="69"/>
      <c r="P84" s="103"/>
      <c r="Q84" s="148"/>
      <c r="R84" s="94"/>
      <c r="S84"/>
    </row>
    <row r="85" spans="1:19" ht="12.75">
      <c r="A85" s="29"/>
      <c r="B85" s="76"/>
      <c r="D85" s="54"/>
      <c r="E85" s="180"/>
      <c r="F85" s="201"/>
      <c r="G85" s="80"/>
      <c r="I85" s="64" t="s">
        <v>1504</v>
      </c>
      <c r="J85" s="64" t="s">
        <v>1505</v>
      </c>
      <c r="K85" s="29">
        <v>1612614</v>
      </c>
      <c r="L85" s="79" t="s">
        <v>2467</v>
      </c>
      <c r="M85" s="100" t="s">
        <v>3050</v>
      </c>
      <c r="N85" s="64" t="s">
        <v>2468</v>
      </c>
      <c r="O85" s="58" t="s">
        <v>3064</v>
      </c>
      <c r="P85" s="101" t="s">
        <v>3082</v>
      </c>
      <c r="Q85" s="147"/>
      <c r="R85" s="29">
        <v>0</v>
      </c>
      <c r="S85"/>
    </row>
    <row r="86" spans="1:19" ht="12.75">
      <c r="A86" s="29"/>
      <c r="F86" s="56"/>
      <c r="G86" s="56"/>
      <c r="I86" s="64"/>
      <c r="J86" s="64" t="s">
        <v>1506</v>
      </c>
      <c r="K86" s="29"/>
      <c r="L86" s="79" t="s">
        <v>2469</v>
      </c>
      <c r="M86" s="100" t="s">
        <v>3051</v>
      </c>
      <c r="N86" s="64" t="s">
        <v>2470</v>
      </c>
      <c r="O86" s="58" t="s">
        <v>3065</v>
      </c>
      <c r="P86" s="101" t="s">
        <v>3083</v>
      </c>
      <c r="Q86" s="147"/>
      <c r="R86" s="29">
        <v>0</v>
      </c>
      <c r="S86"/>
    </row>
    <row r="87" spans="1:19" ht="12.75">
      <c r="A87" s="29"/>
      <c r="F87" s="56"/>
      <c r="G87" s="56"/>
      <c r="I87" s="64"/>
      <c r="J87" s="64" t="s">
        <v>1507</v>
      </c>
      <c r="K87" s="29"/>
      <c r="L87" s="79" t="s">
        <v>2471</v>
      </c>
      <c r="M87" s="100"/>
      <c r="N87" s="64"/>
      <c r="O87" s="76"/>
      <c r="P87" s="106"/>
      <c r="Q87" s="147"/>
      <c r="R87" s="29">
        <v>0</v>
      </c>
      <c r="S87"/>
    </row>
    <row r="88" spans="1:19" ht="12.75">
      <c r="A88" s="29">
        <v>43</v>
      </c>
      <c r="B88" s="314" t="s">
        <v>2909</v>
      </c>
      <c r="C88" s="80" t="s">
        <v>1819</v>
      </c>
      <c r="D88" s="267" t="s">
        <v>151</v>
      </c>
      <c r="E88" s="281">
        <v>16491.23</v>
      </c>
      <c r="F88" s="56"/>
      <c r="G88" s="56"/>
      <c r="H88" s="276" t="s">
        <v>2911</v>
      </c>
      <c r="I88" s="64"/>
      <c r="J88" s="64" t="s">
        <v>1508</v>
      </c>
      <c r="K88" s="29"/>
      <c r="L88" s="79" t="s">
        <v>2472</v>
      </c>
      <c r="M88" s="100"/>
      <c r="N88" s="64"/>
      <c r="O88" s="76"/>
      <c r="P88" s="106"/>
      <c r="Q88" s="147" t="s">
        <v>92</v>
      </c>
      <c r="R88" s="29">
        <v>1</v>
      </c>
      <c r="S88"/>
    </row>
    <row r="89" spans="1:19" ht="12.75">
      <c r="A89" s="29">
        <v>44</v>
      </c>
      <c r="B89" s="76" t="s">
        <v>1861</v>
      </c>
      <c r="C89" s="80" t="s">
        <v>1819</v>
      </c>
      <c r="D89" s="64" t="s">
        <v>969</v>
      </c>
      <c r="E89" s="180">
        <f>16661.808184+F89</f>
        <v>16515.498184</v>
      </c>
      <c r="F89" s="56">
        <f>-145.14-1.17</f>
        <v>-146.30999999999997</v>
      </c>
      <c r="G89" s="56"/>
      <c r="H89" s="54" t="s">
        <v>264</v>
      </c>
      <c r="I89" s="64"/>
      <c r="J89" s="64" t="s">
        <v>1509</v>
      </c>
      <c r="K89" s="29"/>
      <c r="L89" s="79" t="s">
        <v>2473</v>
      </c>
      <c r="M89" s="100"/>
      <c r="N89" s="64"/>
      <c r="O89" s="76"/>
      <c r="P89" s="106"/>
      <c r="Q89" s="147" t="s">
        <v>92</v>
      </c>
      <c r="R89" s="29">
        <v>1</v>
      </c>
      <c r="S89"/>
    </row>
    <row r="90" spans="1:19" ht="12.75">
      <c r="A90" s="29">
        <v>45</v>
      </c>
      <c r="B90" s="76" t="s">
        <v>1863</v>
      </c>
      <c r="C90" s="80" t="s">
        <v>1819</v>
      </c>
      <c r="D90" s="64" t="s">
        <v>970</v>
      </c>
      <c r="E90" s="180">
        <f>16661.808184+F90</f>
        <v>16511.948184</v>
      </c>
      <c r="F90" s="35">
        <f>-148.69-1.17</f>
        <v>-149.85999999999999</v>
      </c>
      <c r="G90" s="35"/>
      <c r="H90" s="54" t="s">
        <v>265</v>
      </c>
      <c r="I90" s="64"/>
      <c r="J90" s="64" t="s">
        <v>1510</v>
      </c>
      <c r="K90" s="29"/>
      <c r="L90" s="79" t="s">
        <v>2474</v>
      </c>
      <c r="M90" s="100"/>
      <c r="N90" s="64"/>
      <c r="O90" s="76"/>
      <c r="P90" s="106"/>
      <c r="Q90" s="147" t="s">
        <v>92</v>
      </c>
      <c r="R90" s="29">
        <v>1</v>
      </c>
      <c r="S90"/>
    </row>
    <row r="91" spans="1:19" ht="12.75">
      <c r="A91" s="29">
        <v>46</v>
      </c>
      <c r="B91" s="76" t="s">
        <v>1871</v>
      </c>
      <c r="C91" s="80" t="s">
        <v>1819</v>
      </c>
      <c r="D91" s="188" t="s">
        <v>2250</v>
      </c>
      <c r="E91" s="180">
        <f>16661.808184+F91</f>
        <v>16505.548184000003</v>
      </c>
      <c r="F91" s="56">
        <f>-154.99-1.27</f>
        <v>-156.26000000000002</v>
      </c>
      <c r="G91" s="56"/>
      <c r="H91" s="54" t="s">
        <v>267</v>
      </c>
      <c r="I91" s="64"/>
      <c r="J91" s="64" t="s">
        <v>1511</v>
      </c>
      <c r="K91" s="29"/>
      <c r="L91" s="79" t="s">
        <v>2475</v>
      </c>
      <c r="M91" s="100"/>
      <c r="N91" s="64"/>
      <c r="O91" s="76"/>
      <c r="P91" s="106"/>
      <c r="Q91" s="147" t="s">
        <v>92</v>
      </c>
      <c r="R91" s="29">
        <v>1</v>
      </c>
      <c r="S91"/>
    </row>
    <row r="92" spans="1:19" ht="12.75">
      <c r="A92" s="94">
        <v>47</v>
      </c>
      <c r="B92" s="69" t="s">
        <v>1873</v>
      </c>
      <c r="C92" s="81" t="s">
        <v>1819</v>
      </c>
      <c r="D92" s="67" t="s">
        <v>1632</v>
      </c>
      <c r="E92" s="182">
        <f>16661.808184+F92</f>
        <v>16497.038184</v>
      </c>
      <c r="F92" s="68">
        <f>-164.52-0.25</f>
        <v>-164.77</v>
      </c>
      <c r="G92" s="68"/>
      <c r="H92" s="81" t="s">
        <v>269</v>
      </c>
      <c r="I92" s="81"/>
      <c r="J92" s="67" t="s">
        <v>1512</v>
      </c>
      <c r="K92" s="94"/>
      <c r="L92" s="98" t="s">
        <v>2476</v>
      </c>
      <c r="M92" s="99"/>
      <c r="N92" s="67"/>
      <c r="O92" s="69"/>
      <c r="P92" s="103"/>
      <c r="Q92" s="148" t="s">
        <v>92</v>
      </c>
      <c r="R92" s="94">
        <v>1</v>
      </c>
      <c r="S92"/>
    </row>
    <row r="93" spans="6:19" ht="12.75">
      <c r="F93" s="56"/>
      <c r="G93" s="56"/>
      <c r="I93" s="64" t="s">
        <v>1513</v>
      </c>
      <c r="J93" s="64" t="s">
        <v>1514</v>
      </c>
      <c r="K93" s="29">
        <v>1605643</v>
      </c>
      <c r="L93" s="79" t="s">
        <v>2477</v>
      </c>
      <c r="M93" s="89" t="s">
        <v>3052</v>
      </c>
      <c r="N93" s="64" t="s">
        <v>2478</v>
      </c>
      <c r="O93" s="58" t="s">
        <v>3066</v>
      </c>
      <c r="P93" s="112" t="s">
        <v>139</v>
      </c>
      <c r="Q93" s="147"/>
      <c r="R93" s="29">
        <v>0</v>
      </c>
      <c r="S93"/>
    </row>
    <row r="94" spans="6:19" ht="12.75">
      <c r="F94" s="56"/>
      <c r="G94" s="56"/>
      <c r="I94" s="64"/>
      <c r="J94" s="64" t="s">
        <v>1515</v>
      </c>
      <c r="K94" s="29"/>
      <c r="L94" s="79" t="s">
        <v>2479</v>
      </c>
      <c r="M94" s="100" t="s">
        <v>3053</v>
      </c>
      <c r="N94" s="64" t="s">
        <v>2480</v>
      </c>
      <c r="O94" s="58" t="s">
        <v>3067</v>
      </c>
      <c r="P94" s="112" t="s">
        <v>140</v>
      </c>
      <c r="Q94" s="147"/>
      <c r="R94" s="29">
        <v>0</v>
      </c>
      <c r="S94"/>
    </row>
    <row r="95" spans="6:19" ht="12.75">
      <c r="F95" s="56"/>
      <c r="G95" s="56"/>
      <c r="I95" s="64"/>
      <c r="J95" s="64" t="s">
        <v>1516</v>
      </c>
      <c r="K95" s="29"/>
      <c r="L95" s="79" t="s">
        <v>2481</v>
      </c>
      <c r="M95" s="100"/>
      <c r="N95" s="64"/>
      <c r="O95" s="76"/>
      <c r="P95" s="106"/>
      <c r="Q95" s="147"/>
      <c r="R95" s="29">
        <v>0</v>
      </c>
      <c r="S95"/>
    </row>
    <row r="96" spans="6:19" ht="12.75">
      <c r="F96" s="56"/>
      <c r="G96" s="56"/>
      <c r="I96" s="64"/>
      <c r="J96" s="64" t="s">
        <v>1517</v>
      </c>
      <c r="K96" s="29"/>
      <c r="L96" s="79" t="s">
        <v>2482</v>
      </c>
      <c r="M96" s="100"/>
      <c r="N96" s="64"/>
      <c r="O96" s="76"/>
      <c r="P96" s="106"/>
      <c r="Q96" s="147" t="s">
        <v>92</v>
      </c>
      <c r="R96" s="29">
        <v>1</v>
      </c>
      <c r="S96"/>
    </row>
    <row r="97" spans="1:19" ht="12.75">
      <c r="A97" s="56">
        <v>48</v>
      </c>
      <c r="B97" s="76" t="s">
        <v>1860</v>
      </c>
      <c r="C97" s="80" t="s">
        <v>1820</v>
      </c>
      <c r="D97" s="64" t="s">
        <v>969</v>
      </c>
      <c r="E97" s="180">
        <f>16661.808184+F97</f>
        <v>16515.498184</v>
      </c>
      <c r="F97" s="56">
        <f>-145.14-1.17</f>
        <v>-146.30999999999997</v>
      </c>
      <c r="G97" s="56"/>
      <c r="H97" s="54" t="s">
        <v>263</v>
      </c>
      <c r="I97" s="64"/>
      <c r="J97" s="64" t="s">
        <v>1518</v>
      </c>
      <c r="K97" s="29"/>
      <c r="L97" s="79" t="s">
        <v>2483</v>
      </c>
      <c r="M97" s="100"/>
      <c r="N97" s="64"/>
      <c r="O97" s="76"/>
      <c r="P97" s="106"/>
      <c r="Q97" s="147" t="s">
        <v>92</v>
      </c>
      <c r="R97" s="29">
        <v>1</v>
      </c>
      <c r="S97"/>
    </row>
    <row r="98" spans="1:19" ht="12.75">
      <c r="A98" s="56">
        <v>49</v>
      </c>
      <c r="B98" s="76" t="s">
        <v>1862</v>
      </c>
      <c r="C98" s="80" t="s">
        <v>1820</v>
      </c>
      <c r="D98" s="64" t="s">
        <v>970</v>
      </c>
      <c r="E98" s="180">
        <f>16661.808184+F98</f>
        <v>16511.948184</v>
      </c>
      <c r="F98" s="35">
        <f>-148.69-1.17</f>
        <v>-149.85999999999999</v>
      </c>
      <c r="G98" s="35"/>
      <c r="H98" s="54" t="s">
        <v>266</v>
      </c>
      <c r="I98" s="64"/>
      <c r="J98" s="64" t="s">
        <v>1519</v>
      </c>
      <c r="K98" s="29"/>
      <c r="L98" s="79" t="s">
        <v>2484</v>
      </c>
      <c r="M98" s="100"/>
      <c r="N98" s="64"/>
      <c r="O98" s="76"/>
      <c r="P98" s="106"/>
      <c r="Q98" s="147" t="s">
        <v>92</v>
      </c>
      <c r="R98" s="29">
        <v>1</v>
      </c>
      <c r="S98"/>
    </row>
    <row r="99" spans="1:19" ht="12.75">
      <c r="A99" s="29">
        <v>50</v>
      </c>
      <c r="B99" s="76" t="s">
        <v>1870</v>
      </c>
      <c r="C99" s="80" t="s">
        <v>1820</v>
      </c>
      <c r="D99" s="188" t="s">
        <v>2250</v>
      </c>
      <c r="E99" s="185">
        <f>16661.808184+F99</f>
        <v>16505.548184000003</v>
      </c>
      <c r="F99" s="56">
        <f>-154.99-1.27</f>
        <v>-156.26000000000002</v>
      </c>
      <c r="G99" s="56"/>
      <c r="H99" s="54" t="s">
        <v>268</v>
      </c>
      <c r="J99" s="64" t="s">
        <v>1520</v>
      </c>
      <c r="K99" s="29"/>
      <c r="L99" s="79" t="s">
        <v>2485</v>
      </c>
      <c r="M99" s="100"/>
      <c r="N99" s="64"/>
      <c r="O99" s="76"/>
      <c r="P99" s="106"/>
      <c r="Q99" s="147" t="s">
        <v>92</v>
      </c>
      <c r="R99" s="29">
        <v>1</v>
      </c>
      <c r="S99"/>
    </row>
    <row r="100" spans="1:19" ht="12.75">
      <c r="A100" s="94">
        <v>51</v>
      </c>
      <c r="B100" s="69" t="s">
        <v>1872</v>
      </c>
      <c r="C100" s="81" t="s">
        <v>1820</v>
      </c>
      <c r="D100" s="67" t="s">
        <v>1632</v>
      </c>
      <c r="E100" s="182">
        <f>16661.808184+F100</f>
        <v>16497.038184</v>
      </c>
      <c r="F100" s="68">
        <f>-164.52-0.25</f>
        <v>-164.77</v>
      </c>
      <c r="G100" s="68"/>
      <c r="H100" s="81" t="s">
        <v>270</v>
      </c>
      <c r="I100" s="67"/>
      <c r="J100" s="67" t="s">
        <v>1521</v>
      </c>
      <c r="K100" s="94"/>
      <c r="L100" s="98" t="s">
        <v>2486</v>
      </c>
      <c r="M100" s="100"/>
      <c r="N100" s="67"/>
      <c r="O100" s="69"/>
      <c r="P100" s="103"/>
      <c r="Q100" s="148" t="s">
        <v>92</v>
      </c>
      <c r="R100" s="94">
        <v>1</v>
      </c>
      <c r="S100"/>
    </row>
    <row r="101" spans="1:19" ht="12.75">
      <c r="A101" s="29">
        <v>52</v>
      </c>
      <c r="B101" s="58" t="s">
        <v>620</v>
      </c>
      <c r="C101" s="80" t="s">
        <v>1819</v>
      </c>
      <c r="D101" s="64" t="s">
        <v>971</v>
      </c>
      <c r="E101" s="180">
        <f>16661.808184+F101</f>
        <v>16482.749184</v>
      </c>
      <c r="F101" s="35">
        <f>-179.594+0.535</f>
        <v>-179.059</v>
      </c>
      <c r="G101" s="35"/>
      <c r="H101" s="59" t="s">
        <v>272</v>
      </c>
      <c r="I101" s="64" t="s">
        <v>1522</v>
      </c>
      <c r="J101" s="64" t="s">
        <v>1523</v>
      </c>
      <c r="K101" s="29">
        <v>1605644</v>
      </c>
      <c r="L101" s="90" t="s">
        <v>2487</v>
      </c>
      <c r="M101" s="89" t="s">
        <v>3054</v>
      </c>
      <c r="N101" s="64" t="s">
        <v>2488</v>
      </c>
      <c r="O101" s="58" t="s">
        <v>3068</v>
      </c>
      <c r="P101" s="102" t="s">
        <v>3076</v>
      </c>
      <c r="Q101" s="147" t="s">
        <v>92</v>
      </c>
      <c r="R101" s="29">
        <v>1</v>
      </c>
      <c r="S101"/>
    </row>
    <row r="102" spans="1:19" ht="12.75">
      <c r="A102" s="29">
        <v>53</v>
      </c>
      <c r="B102" s="58" t="s">
        <v>621</v>
      </c>
      <c r="C102" s="80" t="s">
        <v>1819</v>
      </c>
      <c r="D102" s="64" t="s">
        <v>972</v>
      </c>
      <c r="E102" s="180">
        <f>16661.878184+F102</f>
        <v>16473.309184</v>
      </c>
      <c r="F102" s="56">
        <f>-189.104+0.535</f>
        <v>-188.56900000000002</v>
      </c>
      <c r="G102" s="56"/>
      <c r="H102" s="59" t="s">
        <v>274</v>
      </c>
      <c r="I102" s="64"/>
      <c r="J102" s="64" t="s">
        <v>1524</v>
      </c>
      <c r="K102" s="29"/>
      <c r="L102" s="80" t="s">
        <v>2489</v>
      </c>
      <c r="M102" s="100" t="s">
        <v>3055</v>
      </c>
      <c r="N102" s="64" t="s">
        <v>2490</v>
      </c>
      <c r="O102" s="58" t="s">
        <v>3069</v>
      </c>
      <c r="P102" s="102" t="s">
        <v>3077</v>
      </c>
      <c r="Q102" s="147" t="s">
        <v>92</v>
      </c>
      <c r="R102" s="29">
        <v>1</v>
      </c>
      <c r="S102"/>
    </row>
    <row r="103" spans="1:19" ht="12.75">
      <c r="A103" s="29">
        <v>54</v>
      </c>
      <c r="B103" s="58" t="s">
        <v>624</v>
      </c>
      <c r="C103" s="80" t="s">
        <v>1819</v>
      </c>
      <c r="D103" s="54" t="s">
        <v>1635</v>
      </c>
      <c r="E103" s="185">
        <f>'[1]Sheet1'!$I$120</f>
        <v>16495.549</v>
      </c>
      <c r="F103" s="44">
        <f>E103-16661.878184</f>
        <v>-166.329184000002</v>
      </c>
      <c r="G103" s="44"/>
      <c r="H103" s="80" t="s">
        <v>855</v>
      </c>
      <c r="I103" s="64"/>
      <c r="J103" s="64" t="s">
        <v>1525</v>
      </c>
      <c r="K103" s="29"/>
      <c r="L103" s="90" t="s">
        <v>2491</v>
      </c>
      <c r="M103" s="89"/>
      <c r="N103" s="64"/>
      <c r="O103" s="76"/>
      <c r="P103" s="106"/>
      <c r="Q103" s="151" t="s">
        <v>93</v>
      </c>
      <c r="R103" s="29">
        <v>1</v>
      </c>
      <c r="S103"/>
    </row>
    <row r="104" spans="1:19" ht="12.75">
      <c r="A104" s="29">
        <v>55</v>
      </c>
      <c r="B104" s="58" t="s">
        <v>625</v>
      </c>
      <c r="C104" s="80" t="s">
        <v>1819</v>
      </c>
      <c r="D104" s="54" t="s">
        <v>1635</v>
      </c>
      <c r="E104" s="185">
        <f>'[1]Sheet1'!$J$120</f>
        <v>16492.389</v>
      </c>
      <c r="F104" s="44">
        <f>E104-16661.878184</f>
        <v>-169.48918400000184</v>
      </c>
      <c r="G104" s="44"/>
      <c r="H104" s="80" t="s">
        <v>856</v>
      </c>
      <c r="I104" s="64"/>
      <c r="J104" s="64" t="s">
        <v>1526</v>
      </c>
      <c r="K104" s="29"/>
      <c r="L104" s="80" t="s">
        <v>2492</v>
      </c>
      <c r="M104" s="100"/>
      <c r="N104" s="64"/>
      <c r="O104" s="76"/>
      <c r="P104" s="106"/>
      <c r="Q104" s="151" t="s">
        <v>93</v>
      </c>
      <c r="R104" s="29">
        <v>1</v>
      </c>
      <c r="S104"/>
    </row>
    <row r="105" spans="1:19" ht="12.75">
      <c r="A105" s="29">
        <v>56</v>
      </c>
      <c r="B105" s="58" t="s">
        <v>626</v>
      </c>
      <c r="C105" s="80" t="s">
        <v>1819</v>
      </c>
      <c r="D105" s="54" t="s">
        <v>1635</v>
      </c>
      <c r="E105" s="279">
        <v>16490.626</v>
      </c>
      <c r="F105" s="74">
        <f>-168.02-2.55</f>
        <v>-170.57000000000002</v>
      </c>
      <c r="G105" s="74"/>
      <c r="H105" s="80" t="s">
        <v>857</v>
      </c>
      <c r="I105" s="64"/>
      <c r="J105" s="64" t="s">
        <v>1527</v>
      </c>
      <c r="K105" s="29"/>
      <c r="L105" s="80" t="s">
        <v>2493</v>
      </c>
      <c r="M105" s="100"/>
      <c r="N105" s="64"/>
      <c r="O105" s="76"/>
      <c r="P105" s="106"/>
      <c r="Q105" s="151" t="s">
        <v>93</v>
      </c>
      <c r="R105" s="29">
        <v>1</v>
      </c>
      <c r="S105"/>
    </row>
    <row r="106" spans="1:19" ht="12.75">
      <c r="A106" s="29">
        <v>57</v>
      </c>
      <c r="B106" s="58" t="s">
        <v>627</v>
      </c>
      <c r="C106" s="80" t="s">
        <v>1819</v>
      </c>
      <c r="D106" s="54" t="s">
        <v>1635</v>
      </c>
      <c r="E106" s="279">
        <v>16489.025</v>
      </c>
      <c r="F106" s="74">
        <f>-168.02-2.55</f>
        <v>-170.57000000000002</v>
      </c>
      <c r="G106" s="74"/>
      <c r="H106" s="80" t="s">
        <v>858</v>
      </c>
      <c r="I106" s="64"/>
      <c r="J106" s="64" t="s">
        <v>1528</v>
      </c>
      <c r="K106" s="29"/>
      <c r="L106" s="80" t="s">
        <v>2494</v>
      </c>
      <c r="M106" s="100"/>
      <c r="N106" s="64"/>
      <c r="O106" s="76"/>
      <c r="P106" s="106"/>
      <c r="Q106" s="151" t="s">
        <v>93</v>
      </c>
      <c r="R106" s="29">
        <v>1</v>
      </c>
      <c r="S106"/>
    </row>
    <row r="107" spans="1:19" ht="12.75">
      <c r="A107" s="29">
        <v>58</v>
      </c>
      <c r="B107" s="58" t="s">
        <v>628</v>
      </c>
      <c r="C107" s="80" t="s">
        <v>1819</v>
      </c>
      <c r="D107" s="54" t="s">
        <v>1635</v>
      </c>
      <c r="E107" s="280">
        <v>16488.026</v>
      </c>
      <c r="F107" s="44">
        <f>E107-16661.878184</f>
        <v>-173.8521839999994</v>
      </c>
      <c r="G107" s="44"/>
      <c r="H107" s="80" t="s">
        <v>859</v>
      </c>
      <c r="I107" s="64"/>
      <c r="J107" s="64" t="s">
        <v>1529</v>
      </c>
      <c r="K107" s="29"/>
      <c r="L107" s="80" t="s">
        <v>2495</v>
      </c>
      <c r="M107" s="100"/>
      <c r="N107" s="64"/>
      <c r="O107" s="76"/>
      <c r="P107" s="106"/>
      <c r="Q107" s="151" t="s">
        <v>93</v>
      </c>
      <c r="R107" s="56">
        <v>1</v>
      </c>
      <c r="S107"/>
    </row>
    <row r="108" spans="1:19" ht="12.75">
      <c r="A108" s="94">
        <v>59</v>
      </c>
      <c r="B108" s="69" t="s">
        <v>629</v>
      </c>
      <c r="C108" s="81" t="s">
        <v>1819</v>
      </c>
      <c r="D108" s="66" t="s">
        <v>1635</v>
      </c>
      <c r="E108" s="182">
        <v>16484.9</v>
      </c>
      <c r="F108" s="202"/>
      <c r="G108" s="81" t="s">
        <v>858</v>
      </c>
      <c r="H108" s="81" t="s">
        <v>860</v>
      </c>
      <c r="I108" s="67"/>
      <c r="J108" s="67" t="s">
        <v>1530</v>
      </c>
      <c r="K108" s="94"/>
      <c r="L108" s="81" t="s">
        <v>2496</v>
      </c>
      <c r="M108" s="99"/>
      <c r="N108" s="67"/>
      <c r="O108" s="69"/>
      <c r="P108" s="103"/>
      <c r="Q108" s="152" t="s">
        <v>93</v>
      </c>
      <c r="R108" s="68">
        <v>1</v>
      </c>
      <c r="S108"/>
    </row>
    <row r="109" spans="2:19" ht="12.75">
      <c r="B109" s="64"/>
      <c r="D109" s="203"/>
      <c r="E109" s="180"/>
      <c r="F109" s="44"/>
      <c r="G109" s="80" t="s">
        <v>859</v>
      </c>
      <c r="H109" s="54"/>
      <c r="I109" s="64" t="s">
        <v>1783</v>
      </c>
      <c r="J109" s="64" t="s">
        <v>576</v>
      </c>
      <c r="K109" s="56">
        <v>1612617</v>
      </c>
      <c r="L109" s="90" t="s">
        <v>2497</v>
      </c>
      <c r="M109" s="89" t="s">
        <v>3056</v>
      </c>
      <c r="N109" s="64" t="s">
        <v>2498</v>
      </c>
      <c r="O109" s="58" t="s">
        <v>3070</v>
      </c>
      <c r="P109" s="112" t="s">
        <v>141</v>
      </c>
      <c r="Q109" s="147"/>
      <c r="R109" s="29">
        <v>0</v>
      </c>
      <c r="S109"/>
    </row>
    <row r="110" spans="2:19" ht="12.75">
      <c r="B110" s="64"/>
      <c r="D110" s="203"/>
      <c r="E110" s="180"/>
      <c r="F110" s="44"/>
      <c r="G110" s="80" t="s">
        <v>860</v>
      </c>
      <c r="I110" s="64"/>
      <c r="J110" s="64" t="s">
        <v>575</v>
      </c>
      <c r="L110" s="80" t="s">
        <v>2499</v>
      </c>
      <c r="M110" s="89" t="s">
        <v>3057</v>
      </c>
      <c r="N110" s="64" t="s">
        <v>2500</v>
      </c>
      <c r="O110" s="58" t="s">
        <v>3071</v>
      </c>
      <c r="P110" s="112" t="s">
        <v>142</v>
      </c>
      <c r="Q110" s="147"/>
      <c r="R110" s="29">
        <v>0</v>
      </c>
      <c r="S110"/>
    </row>
    <row r="111" spans="6:19" ht="12.75">
      <c r="F111" s="56"/>
      <c r="G111" s="56"/>
      <c r="I111" s="64"/>
      <c r="J111" s="64" t="s">
        <v>2616</v>
      </c>
      <c r="L111" s="90" t="s">
        <v>2501</v>
      </c>
      <c r="M111" s="89"/>
      <c r="O111" s="58"/>
      <c r="P111" s="101"/>
      <c r="Q111" s="147"/>
      <c r="R111" s="29">
        <v>0</v>
      </c>
      <c r="S111"/>
    </row>
    <row r="112" spans="6:19" ht="12.75">
      <c r="F112" s="56"/>
      <c r="G112" s="56"/>
      <c r="I112" s="64"/>
      <c r="J112" s="64" t="s">
        <v>2615</v>
      </c>
      <c r="L112" s="80" t="s">
        <v>2502</v>
      </c>
      <c r="M112" s="100"/>
      <c r="O112" s="58"/>
      <c r="P112" s="101"/>
      <c r="Q112" s="147"/>
      <c r="R112" s="29">
        <v>0</v>
      </c>
      <c r="S112"/>
    </row>
    <row r="113" spans="6:19" ht="12.75">
      <c r="F113" s="56"/>
      <c r="G113" s="56"/>
      <c r="I113" s="64"/>
      <c r="J113" s="64" t="s">
        <v>2614</v>
      </c>
      <c r="L113" s="80" t="s">
        <v>2503</v>
      </c>
      <c r="M113" s="100"/>
      <c r="O113" s="58"/>
      <c r="P113" s="101"/>
      <c r="Q113" s="147"/>
      <c r="R113" s="29">
        <v>0</v>
      </c>
      <c r="S113"/>
    </row>
    <row r="114" spans="1:19" ht="12.75">
      <c r="A114" s="29">
        <v>60</v>
      </c>
      <c r="B114" s="58" t="s">
        <v>2699</v>
      </c>
      <c r="C114" s="80" t="s">
        <v>1820</v>
      </c>
      <c r="D114" s="64" t="s">
        <v>971</v>
      </c>
      <c r="E114" s="180">
        <f>16661.808184+F114</f>
        <v>16482.749184</v>
      </c>
      <c r="F114" s="35">
        <f>-179.594+0.535</f>
        <v>-179.059</v>
      </c>
      <c r="G114" s="204"/>
      <c r="H114" s="54" t="s">
        <v>271</v>
      </c>
      <c r="I114" s="64"/>
      <c r="J114" s="64" t="s">
        <v>2613</v>
      </c>
      <c r="L114" s="80" t="s">
        <v>2504</v>
      </c>
      <c r="M114" s="100"/>
      <c r="O114" s="58"/>
      <c r="P114" s="101"/>
      <c r="Q114" s="147" t="s">
        <v>92</v>
      </c>
      <c r="R114" s="29">
        <v>1</v>
      </c>
      <c r="S114"/>
    </row>
    <row r="115" spans="1:19" ht="12.75">
      <c r="A115" s="29">
        <v>61</v>
      </c>
      <c r="B115" s="58" t="s">
        <v>2700</v>
      </c>
      <c r="C115" s="80" t="s">
        <v>1820</v>
      </c>
      <c r="D115" s="64" t="s">
        <v>972</v>
      </c>
      <c r="E115" s="180">
        <f>16661.808184+F115</f>
        <v>16473.239184000002</v>
      </c>
      <c r="F115" s="56">
        <f>-189.104+0.535</f>
        <v>-188.56900000000002</v>
      </c>
      <c r="G115" s="56"/>
      <c r="H115" s="59" t="s">
        <v>273</v>
      </c>
      <c r="I115" s="64"/>
      <c r="J115" s="64" t="s">
        <v>2612</v>
      </c>
      <c r="L115" s="80" t="s">
        <v>2505</v>
      </c>
      <c r="M115" s="100"/>
      <c r="O115" s="58"/>
      <c r="P115" s="101"/>
      <c r="Q115" s="147" t="s">
        <v>92</v>
      </c>
      <c r="R115" s="29">
        <v>1</v>
      </c>
      <c r="S115"/>
    </row>
    <row r="116" spans="1:19" ht="12.75">
      <c r="A116" s="94">
        <v>62</v>
      </c>
      <c r="B116" s="69" t="s">
        <v>2701</v>
      </c>
      <c r="C116" s="81" t="s">
        <v>1820</v>
      </c>
      <c r="D116" s="67" t="s">
        <v>973</v>
      </c>
      <c r="E116" s="182">
        <f>16661.808184+F116</f>
        <v>16462.306184</v>
      </c>
      <c r="F116" s="68">
        <f>-200.037+0.535</f>
        <v>-199.502</v>
      </c>
      <c r="G116" s="68"/>
      <c r="H116" s="66" t="s">
        <v>275</v>
      </c>
      <c r="I116" s="67"/>
      <c r="J116" s="67" t="s">
        <v>2611</v>
      </c>
      <c r="K116" s="68"/>
      <c r="L116" s="81" t="s">
        <v>2506</v>
      </c>
      <c r="M116" s="99"/>
      <c r="N116" s="68"/>
      <c r="O116" s="69"/>
      <c r="P116" s="95"/>
      <c r="Q116" s="148" t="s">
        <v>92</v>
      </c>
      <c r="R116" s="94">
        <v>1</v>
      </c>
      <c r="S116"/>
    </row>
    <row r="117" spans="1:19" ht="12.75">
      <c r="A117" s="29"/>
      <c r="B117" s="76"/>
      <c r="D117" s="64"/>
      <c r="E117" s="180"/>
      <c r="F117" s="56"/>
      <c r="G117" s="56"/>
      <c r="H117" s="54"/>
      <c r="I117" s="64"/>
      <c r="J117" s="64"/>
      <c r="L117" s="80"/>
      <c r="M117" s="100"/>
      <c r="O117" s="76"/>
      <c r="P117" s="101"/>
      <c r="Q117" s="147"/>
      <c r="R117" s="29"/>
      <c r="S117"/>
    </row>
    <row r="118" spans="1:19" ht="12.75">
      <c r="A118" s="29"/>
      <c r="B118" s="76"/>
      <c r="D118" s="64"/>
      <c r="E118" s="180"/>
      <c r="F118" s="56"/>
      <c r="G118" s="56"/>
      <c r="H118" s="54"/>
      <c r="I118" s="64"/>
      <c r="J118" s="64"/>
      <c r="L118" s="80"/>
      <c r="M118" s="100"/>
      <c r="O118" s="76"/>
      <c r="P118" s="101"/>
      <c r="Q118" s="147"/>
      <c r="R118" s="29"/>
      <c r="S118"/>
    </row>
    <row r="119" spans="1:19" ht="12.75">
      <c r="A119" s="29"/>
      <c r="B119" s="76"/>
      <c r="D119" s="64"/>
      <c r="E119" s="180"/>
      <c r="F119" s="56"/>
      <c r="G119" s="56"/>
      <c r="H119" s="54"/>
      <c r="I119" s="64"/>
      <c r="J119" s="64"/>
      <c r="L119" s="80"/>
      <c r="M119" s="100"/>
      <c r="O119" s="76"/>
      <c r="P119" s="101"/>
      <c r="Q119" s="147"/>
      <c r="R119" s="29"/>
      <c r="S119"/>
    </row>
    <row r="120" spans="1:19" ht="12.75">
      <c r="A120" s="29"/>
      <c r="B120" s="76"/>
      <c r="D120" s="64"/>
      <c r="E120" s="180"/>
      <c r="F120" s="56"/>
      <c r="G120" s="56"/>
      <c r="H120" s="54"/>
      <c r="I120" s="64"/>
      <c r="J120" s="64"/>
      <c r="L120" s="80"/>
      <c r="M120" s="100"/>
      <c r="O120" s="76"/>
      <c r="P120" s="101"/>
      <c r="Q120" s="147"/>
      <c r="R120" s="29"/>
      <c r="S120"/>
    </row>
    <row r="121" spans="1:19" ht="12.75">
      <c r="A121" s="29"/>
      <c r="B121" s="76"/>
      <c r="D121" s="64"/>
      <c r="E121" s="180"/>
      <c r="F121" s="56"/>
      <c r="G121" s="56"/>
      <c r="H121" s="54"/>
      <c r="I121" s="64"/>
      <c r="J121" s="64"/>
      <c r="L121" s="80"/>
      <c r="M121" s="100"/>
      <c r="O121" s="76"/>
      <c r="P121" s="101"/>
      <c r="Q121" s="147"/>
      <c r="R121" s="29"/>
      <c r="S121"/>
    </row>
    <row r="122" spans="1:19" ht="12.75">
      <c r="A122" s="29"/>
      <c r="B122" s="76"/>
      <c r="D122" s="64"/>
      <c r="E122" s="180"/>
      <c r="F122" s="56"/>
      <c r="G122" s="56"/>
      <c r="H122" s="54"/>
      <c r="I122" s="64"/>
      <c r="J122" s="64"/>
      <c r="L122" s="80"/>
      <c r="M122" s="100"/>
      <c r="O122" s="76"/>
      <c r="P122" s="101"/>
      <c r="Q122" s="147"/>
      <c r="R122" s="29"/>
      <c r="S122"/>
    </row>
    <row r="123" spans="1:17" ht="15.75">
      <c r="A123" s="29"/>
      <c r="B123" s="85"/>
      <c r="D123" s="91"/>
      <c r="E123" s="184"/>
      <c r="F123" s="56"/>
      <c r="G123" s="56"/>
      <c r="K123" s="196" t="s">
        <v>1323</v>
      </c>
      <c r="Q123" s="146"/>
    </row>
    <row r="124" spans="1:23" ht="12.75" customHeight="1">
      <c r="A124" s="29"/>
      <c r="B124" s="54"/>
      <c r="C124" s="54"/>
      <c r="D124" s="54"/>
      <c r="E124" s="185"/>
      <c r="F124" s="44"/>
      <c r="G124" s="74"/>
      <c r="I124" s="54"/>
      <c r="J124" s="54"/>
      <c r="L124" s="54" t="s">
        <v>1809</v>
      </c>
      <c r="M124" s="54" t="s">
        <v>1810</v>
      </c>
      <c r="N124" s="54"/>
      <c r="O124" s="54" t="s">
        <v>1811</v>
      </c>
      <c r="P124" s="59" t="s">
        <v>1812</v>
      </c>
      <c r="R124" s="29"/>
      <c r="S124" s="57"/>
      <c r="T124" s="57"/>
      <c r="U124" s="57"/>
      <c r="V124" s="57"/>
      <c r="W124" s="57"/>
    </row>
    <row r="125" spans="1:18" s="62" customFormat="1" ht="12.75" customHeight="1">
      <c r="A125" s="61" t="s">
        <v>1813</v>
      </c>
      <c r="B125" s="60" t="s">
        <v>1622</v>
      </c>
      <c r="C125" s="60" t="s">
        <v>1814</v>
      </c>
      <c r="D125" s="60" t="s">
        <v>1736</v>
      </c>
      <c r="E125" s="187" t="s">
        <v>1995</v>
      </c>
      <c r="F125" s="44"/>
      <c r="G125" s="183"/>
      <c r="H125" s="91" t="s">
        <v>1815</v>
      </c>
      <c r="I125" s="60" t="s">
        <v>1816</v>
      </c>
      <c r="J125" s="60" t="s">
        <v>2832</v>
      </c>
      <c r="K125" s="61" t="s">
        <v>1817</v>
      </c>
      <c r="L125" s="28" t="s">
        <v>2833</v>
      </c>
      <c r="M125" s="93" t="s">
        <v>3044</v>
      </c>
      <c r="N125" s="28" t="s">
        <v>3045</v>
      </c>
      <c r="O125" s="92" t="s">
        <v>3046</v>
      </c>
      <c r="P125" s="28" t="s">
        <v>3047</v>
      </c>
      <c r="Q125" s="61" t="s">
        <v>2620</v>
      </c>
      <c r="R125" s="174" t="s">
        <v>1801</v>
      </c>
    </row>
    <row r="126" spans="2:23" ht="12.75" customHeight="1">
      <c r="B126" s="54"/>
      <c r="C126" s="54"/>
      <c r="D126" s="54"/>
      <c r="E126" s="184"/>
      <c r="F126" s="56"/>
      <c r="G126" s="56"/>
      <c r="I126" s="54"/>
      <c r="J126" s="54"/>
      <c r="K126" s="56" t="s">
        <v>1818</v>
      </c>
      <c r="L126" s="54"/>
      <c r="M126" s="93"/>
      <c r="N126" s="58"/>
      <c r="P126" s="198"/>
      <c r="R126" s="29"/>
      <c r="S126" s="57"/>
      <c r="T126" s="57"/>
      <c r="U126" s="57"/>
      <c r="V126" s="57"/>
      <c r="W126" s="57"/>
    </row>
    <row r="127" spans="1:23" ht="12.75" customHeight="1">
      <c r="A127" s="54"/>
      <c r="C127" s="54"/>
      <c r="D127" s="54"/>
      <c r="E127" s="184"/>
      <c r="F127" s="56"/>
      <c r="G127" s="56"/>
      <c r="I127" s="54"/>
      <c r="J127" s="54"/>
      <c r="L127" s="54"/>
      <c r="M127" s="56"/>
      <c r="N127" s="58"/>
      <c r="O127" s="54"/>
      <c r="P127" s="198"/>
      <c r="R127" s="29"/>
      <c r="S127" s="57"/>
      <c r="T127" s="57"/>
      <c r="U127" s="57"/>
      <c r="V127" s="57"/>
      <c r="W127" s="57"/>
    </row>
    <row r="128" spans="1:19" ht="12.75">
      <c r="A128" s="29">
        <v>63</v>
      </c>
      <c r="B128" s="76" t="s">
        <v>622</v>
      </c>
      <c r="C128" s="80" t="s">
        <v>1819</v>
      </c>
      <c r="D128" s="64" t="s">
        <v>973</v>
      </c>
      <c r="E128" s="180">
        <f>16661.808184+F128</f>
        <v>16462.306184</v>
      </c>
      <c r="F128" s="56">
        <f>-200.037+0.535</f>
        <v>-199.502</v>
      </c>
      <c r="G128" s="56"/>
      <c r="H128" s="54" t="s">
        <v>276</v>
      </c>
      <c r="I128" s="64" t="s">
        <v>700</v>
      </c>
      <c r="J128" s="64" t="s">
        <v>578</v>
      </c>
      <c r="K128" s="29">
        <v>1605645</v>
      </c>
      <c r="L128" s="90" t="s">
        <v>2507</v>
      </c>
      <c r="M128" s="89" t="s">
        <v>3058</v>
      </c>
      <c r="N128" s="64" t="s">
        <v>2508</v>
      </c>
      <c r="O128" s="58" t="s">
        <v>3072</v>
      </c>
      <c r="P128" s="102" t="s">
        <v>3080</v>
      </c>
      <c r="Q128" s="147" t="s">
        <v>92</v>
      </c>
      <c r="R128" s="29">
        <v>1</v>
      </c>
      <c r="S128"/>
    </row>
    <row r="129" spans="1:19" ht="12.75">
      <c r="A129" s="29">
        <v>64</v>
      </c>
      <c r="B129" s="316" t="s">
        <v>2916</v>
      </c>
      <c r="C129" s="80" t="s">
        <v>1819</v>
      </c>
      <c r="D129" s="76" t="s">
        <v>1875</v>
      </c>
      <c r="E129" s="180">
        <f>16661.878184+F129</f>
        <v>16455.378184</v>
      </c>
      <c r="F129" s="74">
        <f>-204.42-2.08</f>
        <v>-206.5</v>
      </c>
      <c r="G129" s="74"/>
      <c r="H129" s="276" t="s">
        <v>2918</v>
      </c>
      <c r="I129" s="64"/>
      <c r="J129" s="64" t="s">
        <v>577</v>
      </c>
      <c r="K129" s="29"/>
      <c r="L129" s="80" t="s">
        <v>2509</v>
      </c>
      <c r="M129" s="89" t="s">
        <v>3059</v>
      </c>
      <c r="N129" s="64" t="s">
        <v>2510</v>
      </c>
      <c r="O129" s="58" t="s">
        <v>3073</v>
      </c>
      <c r="P129" s="102" t="s">
        <v>3081</v>
      </c>
      <c r="Q129" s="147" t="s">
        <v>92</v>
      </c>
      <c r="R129" s="29">
        <v>1</v>
      </c>
      <c r="S129"/>
    </row>
    <row r="130" spans="1:19" ht="12.75">
      <c r="A130" s="29">
        <v>65</v>
      </c>
      <c r="B130" s="76" t="s">
        <v>630</v>
      </c>
      <c r="C130" s="80" t="s">
        <v>1819</v>
      </c>
      <c r="D130" s="54" t="s">
        <v>1638</v>
      </c>
      <c r="E130" s="185">
        <f>'[1]Sheet1'!$I$119</f>
        <v>16458.569</v>
      </c>
      <c r="F130" s="201">
        <f aca="true" t="shared" si="2" ref="F130:F135">E130-16661.808184</f>
        <v>-203.23918400000184</v>
      </c>
      <c r="G130" s="201"/>
      <c r="H130" s="80" t="s">
        <v>867</v>
      </c>
      <c r="I130" s="64"/>
      <c r="J130" s="64" t="s">
        <v>706</v>
      </c>
      <c r="K130" s="29"/>
      <c r="L130" s="90" t="s">
        <v>2511</v>
      </c>
      <c r="M130" s="89"/>
      <c r="O130" s="58"/>
      <c r="P130" s="102"/>
      <c r="Q130" s="151" t="s">
        <v>93</v>
      </c>
      <c r="R130" s="29">
        <v>1</v>
      </c>
      <c r="S130"/>
    </row>
    <row r="131" spans="1:19" ht="12.75">
      <c r="A131" s="29">
        <v>66</v>
      </c>
      <c r="B131" s="58" t="s">
        <v>631</v>
      </c>
      <c r="C131" s="80" t="s">
        <v>1819</v>
      </c>
      <c r="D131" s="54" t="s">
        <v>1638</v>
      </c>
      <c r="E131" s="185">
        <f>'[1]Sheet1'!$J$119</f>
        <v>16456.129</v>
      </c>
      <c r="F131" s="201">
        <f t="shared" si="2"/>
        <v>-205.67918400000053</v>
      </c>
      <c r="G131" s="44"/>
      <c r="H131" s="80" t="s">
        <v>868</v>
      </c>
      <c r="I131" s="64"/>
      <c r="J131" s="64" t="s">
        <v>705</v>
      </c>
      <c r="K131" s="29"/>
      <c r="L131" s="80" t="s">
        <v>2512</v>
      </c>
      <c r="M131" s="100"/>
      <c r="O131" s="58"/>
      <c r="P131" s="102"/>
      <c r="Q131" s="151" t="s">
        <v>93</v>
      </c>
      <c r="R131" s="29">
        <v>1</v>
      </c>
      <c r="S131"/>
    </row>
    <row r="132" spans="1:19" ht="12.75">
      <c r="A132" s="29">
        <v>67</v>
      </c>
      <c r="B132" s="58" t="s">
        <v>632</v>
      </c>
      <c r="C132" s="80" t="s">
        <v>1819</v>
      </c>
      <c r="D132" s="54" t="s">
        <v>1638</v>
      </c>
      <c r="E132" s="185">
        <f>'[1]Sheet1'!$H$119</f>
        <v>16454.302</v>
      </c>
      <c r="F132" s="44">
        <f t="shared" si="2"/>
        <v>-207.50618400000167</v>
      </c>
      <c r="G132" s="44"/>
      <c r="H132" s="80" t="s">
        <v>961</v>
      </c>
      <c r="I132" s="64"/>
      <c r="J132" s="64" t="s">
        <v>704</v>
      </c>
      <c r="K132" s="29"/>
      <c r="L132" s="80" t="s">
        <v>2513</v>
      </c>
      <c r="M132" s="100"/>
      <c r="O132" s="58"/>
      <c r="P132" s="102"/>
      <c r="Q132" s="151" t="s">
        <v>93</v>
      </c>
      <c r="R132" s="29">
        <v>1</v>
      </c>
      <c r="S132"/>
    </row>
    <row r="133" spans="1:19" ht="12.75">
      <c r="A133" s="29">
        <v>68</v>
      </c>
      <c r="B133" s="58" t="s">
        <v>633</v>
      </c>
      <c r="C133" s="80" t="s">
        <v>1819</v>
      </c>
      <c r="D133" s="54" t="s">
        <v>1638</v>
      </c>
      <c r="E133" s="185">
        <f>'[1]Sheet1'!$K$119</f>
        <v>16453.102</v>
      </c>
      <c r="F133" s="44">
        <f t="shared" si="2"/>
        <v>-208.7061840000024</v>
      </c>
      <c r="G133" s="44"/>
      <c r="H133" s="80" t="s">
        <v>962</v>
      </c>
      <c r="I133" s="64"/>
      <c r="J133" s="64" t="s">
        <v>703</v>
      </c>
      <c r="K133" s="29"/>
      <c r="L133" s="80" t="s">
        <v>2514</v>
      </c>
      <c r="M133" s="100"/>
      <c r="O133" s="58"/>
      <c r="P133" s="106"/>
      <c r="Q133" s="151" t="s">
        <v>93</v>
      </c>
      <c r="R133" s="29">
        <v>1</v>
      </c>
      <c r="S133"/>
    </row>
    <row r="134" spans="1:19" ht="12.75">
      <c r="A134" s="29">
        <v>69</v>
      </c>
      <c r="B134" s="58" t="s">
        <v>634</v>
      </c>
      <c r="C134" s="80" t="s">
        <v>1819</v>
      </c>
      <c r="D134" s="54" t="s">
        <v>1638</v>
      </c>
      <c r="E134" s="185">
        <f>'[1]Sheet1'!$G$119</f>
        <v>16452.498</v>
      </c>
      <c r="F134" s="44">
        <f t="shared" si="2"/>
        <v>-209.31018400000175</v>
      </c>
      <c r="G134" s="44"/>
      <c r="H134" s="80" t="s">
        <v>963</v>
      </c>
      <c r="I134" s="64"/>
      <c r="J134" s="64" t="s">
        <v>702</v>
      </c>
      <c r="K134" s="29"/>
      <c r="L134" s="80" t="s">
        <v>2515</v>
      </c>
      <c r="M134" s="100"/>
      <c r="O134" s="58"/>
      <c r="P134" s="102"/>
      <c r="Q134" s="151" t="s">
        <v>93</v>
      </c>
      <c r="R134" s="56">
        <v>1</v>
      </c>
      <c r="S134"/>
    </row>
    <row r="135" spans="1:19" ht="12.75">
      <c r="A135" s="94">
        <v>70</v>
      </c>
      <c r="B135" s="69" t="s">
        <v>635</v>
      </c>
      <c r="C135" s="81" t="s">
        <v>1819</v>
      </c>
      <c r="D135" s="66" t="s">
        <v>1638</v>
      </c>
      <c r="E135" s="189">
        <f>'[1]Sheet1'!$L$119</f>
        <v>16448.57</v>
      </c>
      <c r="F135" s="202">
        <f t="shared" si="2"/>
        <v>-213.23818400000164</v>
      </c>
      <c r="G135" s="202"/>
      <c r="H135" s="81" t="s">
        <v>964</v>
      </c>
      <c r="I135" s="67"/>
      <c r="J135" s="67" t="s">
        <v>701</v>
      </c>
      <c r="K135" s="94"/>
      <c r="L135" s="81" t="s">
        <v>2516</v>
      </c>
      <c r="M135" s="99"/>
      <c r="N135" s="68"/>
      <c r="O135" s="69"/>
      <c r="P135" s="103"/>
      <c r="Q135" s="152" t="s">
        <v>93</v>
      </c>
      <c r="R135" s="68">
        <v>1</v>
      </c>
      <c r="S135"/>
    </row>
    <row r="136" spans="1:19" ht="12.75">
      <c r="A136" s="29"/>
      <c r="E136" s="184"/>
      <c r="F136" s="56"/>
      <c r="G136" s="56"/>
      <c r="I136" s="64" t="s">
        <v>1784</v>
      </c>
      <c r="J136" s="64" t="s">
        <v>974</v>
      </c>
      <c r="K136" s="29">
        <v>1605646</v>
      </c>
      <c r="L136" s="90" t="s">
        <v>2517</v>
      </c>
      <c r="M136" s="89" t="s">
        <v>3060</v>
      </c>
      <c r="N136" s="64" t="s">
        <v>2518</v>
      </c>
      <c r="O136" s="58" t="s">
        <v>3074</v>
      </c>
      <c r="P136" s="112" t="s">
        <v>143</v>
      </c>
      <c r="Q136" s="147"/>
      <c r="R136" s="29">
        <v>0</v>
      </c>
      <c r="S136"/>
    </row>
    <row r="137" spans="1:19" ht="12.75">
      <c r="A137" s="29"/>
      <c r="E137" s="184"/>
      <c r="F137" s="56"/>
      <c r="G137" s="56"/>
      <c r="J137" s="64" t="s">
        <v>975</v>
      </c>
      <c r="K137" s="29"/>
      <c r="L137" s="80" t="s">
        <v>2519</v>
      </c>
      <c r="M137" s="89" t="s">
        <v>3061</v>
      </c>
      <c r="N137" s="64" t="s">
        <v>2520</v>
      </c>
      <c r="O137" s="58" t="s">
        <v>3075</v>
      </c>
      <c r="P137" s="112" t="s">
        <v>144</v>
      </c>
      <c r="Q137" s="147"/>
      <c r="R137" s="29">
        <v>0</v>
      </c>
      <c r="S137"/>
    </row>
    <row r="138" spans="6:19" ht="12.75">
      <c r="F138" s="56"/>
      <c r="G138" s="56"/>
      <c r="J138" s="64" t="s">
        <v>976</v>
      </c>
      <c r="K138" s="29"/>
      <c r="L138" s="90" t="s">
        <v>2521</v>
      </c>
      <c r="M138" s="89"/>
      <c r="N138" s="64"/>
      <c r="O138" s="58"/>
      <c r="P138" s="101"/>
      <c r="Q138" s="147"/>
      <c r="R138" s="29">
        <v>0</v>
      </c>
      <c r="S138"/>
    </row>
    <row r="139" spans="5:19" ht="12.75">
      <c r="E139" s="180"/>
      <c r="F139" s="44"/>
      <c r="G139" s="183"/>
      <c r="J139" s="64" t="s">
        <v>977</v>
      </c>
      <c r="K139" s="29"/>
      <c r="L139" s="80" t="s">
        <v>2522</v>
      </c>
      <c r="M139" s="89"/>
      <c r="N139" s="64"/>
      <c r="O139" s="58"/>
      <c r="P139" s="101"/>
      <c r="Q139" s="147"/>
      <c r="R139" s="29">
        <v>0</v>
      </c>
      <c r="S139"/>
    </row>
    <row r="140" spans="1:19" ht="12.75">
      <c r="A140" s="29"/>
      <c r="B140" s="64"/>
      <c r="D140" s="203"/>
      <c r="E140" s="184"/>
      <c r="F140" s="56"/>
      <c r="G140" s="56"/>
      <c r="J140" s="64" t="s">
        <v>710</v>
      </c>
      <c r="K140" s="29"/>
      <c r="L140" s="80" t="s">
        <v>2523</v>
      </c>
      <c r="M140" s="100"/>
      <c r="N140" s="64"/>
      <c r="O140" s="58"/>
      <c r="P140" s="101"/>
      <c r="R140" s="56">
        <v>0</v>
      </c>
      <c r="S140"/>
    </row>
    <row r="141" spans="1:19" ht="12.75">
      <c r="A141" s="29"/>
      <c r="B141" s="64"/>
      <c r="D141" s="203"/>
      <c r="E141" s="184"/>
      <c r="F141" s="44"/>
      <c r="G141" s="56"/>
      <c r="H141" s="59"/>
      <c r="I141" s="64"/>
      <c r="J141" s="64" t="s">
        <v>709</v>
      </c>
      <c r="K141" s="29"/>
      <c r="L141" s="80" t="s">
        <v>2524</v>
      </c>
      <c r="M141" s="100"/>
      <c r="N141" s="64"/>
      <c r="O141" s="58"/>
      <c r="P141" s="101"/>
      <c r="R141" s="56">
        <v>0</v>
      </c>
      <c r="S141"/>
    </row>
    <row r="142" spans="1:19" ht="12.75">
      <c r="A142" s="29"/>
      <c r="B142" s="64"/>
      <c r="D142" s="203"/>
      <c r="E142" s="184"/>
      <c r="F142" s="44"/>
      <c r="G142" s="56"/>
      <c r="H142" s="59"/>
      <c r="I142" s="64"/>
      <c r="J142" s="64" t="s">
        <v>708</v>
      </c>
      <c r="K142" s="29"/>
      <c r="L142" s="80" t="s">
        <v>2525</v>
      </c>
      <c r="M142" s="100"/>
      <c r="N142" s="64"/>
      <c r="O142" s="58"/>
      <c r="P142" s="101"/>
      <c r="R142" s="56">
        <v>0</v>
      </c>
      <c r="S142"/>
    </row>
    <row r="143" spans="1:19" ht="12.75">
      <c r="A143" s="94">
        <v>71</v>
      </c>
      <c r="B143" s="67" t="s">
        <v>623</v>
      </c>
      <c r="C143" s="81" t="s">
        <v>1819</v>
      </c>
      <c r="D143" s="67" t="s">
        <v>1952</v>
      </c>
      <c r="E143" s="186">
        <f>16402.507-1.25</f>
        <v>16401.257</v>
      </c>
      <c r="F143" s="202">
        <f>E143-16661.808184</f>
        <v>-260.5511839999999</v>
      </c>
      <c r="G143" s="68"/>
      <c r="H143" s="66" t="s">
        <v>277</v>
      </c>
      <c r="I143" s="67"/>
      <c r="J143" s="67" t="s">
        <v>707</v>
      </c>
      <c r="K143" s="94"/>
      <c r="L143" s="81" t="s">
        <v>2526</v>
      </c>
      <c r="M143" s="99"/>
      <c r="N143" s="67"/>
      <c r="O143" s="69"/>
      <c r="P143" s="95"/>
      <c r="Q143" s="148" t="s">
        <v>92</v>
      </c>
      <c r="R143" s="94">
        <v>1</v>
      </c>
      <c r="S143"/>
    </row>
    <row r="144" spans="1:19" ht="12.75">
      <c r="A144" s="29"/>
      <c r="E144" s="184"/>
      <c r="F144" s="44"/>
      <c r="G144" s="56"/>
      <c r="I144" s="64" t="s">
        <v>2617</v>
      </c>
      <c r="J144" s="64" t="s">
        <v>978</v>
      </c>
      <c r="K144" s="29">
        <v>1605647</v>
      </c>
      <c r="L144" s="90" t="s">
        <v>2527</v>
      </c>
      <c r="M144" s="89" t="s">
        <v>3090</v>
      </c>
      <c r="N144" s="64" t="s">
        <v>2528</v>
      </c>
      <c r="O144" s="58" t="s">
        <v>3092</v>
      </c>
      <c r="P144" s="102" t="s">
        <v>3084</v>
      </c>
      <c r="R144" s="29">
        <v>0</v>
      </c>
      <c r="S144"/>
    </row>
    <row r="145" spans="1:19" ht="12.75">
      <c r="A145" s="29"/>
      <c r="D145" s="203"/>
      <c r="E145" s="184"/>
      <c r="F145" s="44"/>
      <c r="G145" s="56"/>
      <c r="I145" s="64"/>
      <c r="J145" s="64" t="s">
        <v>979</v>
      </c>
      <c r="K145" s="29"/>
      <c r="L145" s="80" t="s">
        <v>2529</v>
      </c>
      <c r="M145" s="89" t="s">
        <v>3091</v>
      </c>
      <c r="N145" s="64" t="s">
        <v>2530</v>
      </c>
      <c r="O145" s="58" t="s">
        <v>3093</v>
      </c>
      <c r="P145" s="102" t="s">
        <v>3085</v>
      </c>
      <c r="R145" s="29">
        <v>0</v>
      </c>
      <c r="S145"/>
    </row>
    <row r="146" spans="1:19" ht="12.75">
      <c r="A146" s="56">
        <v>72</v>
      </c>
      <c r="B146" s="80" t="s">
        <v>2673</v>
      </c>
      <c r="C146" s="80" t="s">
        <v>1819</v>
      </c>
      <c r="D146" s="203" t="s">
        <v>1643</v>
      </c>
      <c r="E146" s="185">
        <f>'[1]Sheet1'!$I$118</f>
        <v>16362.357</v>
      </c>
      <c r="F146" s="44">
        <f aca="true" t="shared" si="3" ref="F146:F151">E146-16661.808184</f>
        <v>-299.4511840000014</v>
      </c>
      <c r="G146" s="44"/>
      <c r="H146" s="80" t="s">
        <v>861</v>
      </c>
      <c r="I146" s="64"/>
      <c r="J146" s="64" t="s">
        <v>2672</v>
      </c>
      <c r="K146" s="29"/>
      <c r="L146" s="90" t="s">
        <v>2531</v>
      </c>
      <c r="M146" s="89"/>
      <c r="N146" s="64"/>
      <c r="P146" s="102"/>
      <c r="Q146" s="151" t="s">
        <v>93</v>
      </c>
      <c r="R146" s="29">
        <v>1</v>
      </c>
      <c r="S146"/>
    </row>
    <row r="147" spans="1:19" ht="12.75">
      <c r="A147" s="56">
        <v>73</v>
      </c>
      <c r="B147" s="80" t="s">
        <v>636</v>
      </c>
      <c r="C147" s="80" t="s">
        <v>1819</v>
      </c>
      <c r="D147" s="203"/>
      <c r="E147" s="185">
        <f>'[1]Sheet1'!$J$118</f>
        <v>16359.857</v>
      </c>
      <c r="F147" s="44">
        <f t="shared" si="3"/>
        <v>-301.9511840000014</v>
      </c>
      <c r="G147" s="44"/>
      <c r="H147" s="80" t="s">
        <v>862</v>
      </c>
      <c r="I147" s="64"/>
      <c r="J147" s="64" t="s">
        <v>2671</v>
      </c>
      <c r="K147" s="29"/>
      <c r="L147" s="80" t="s">
        <v>2532</v>
      </c>
      <c r="M147" s="89"/>
      <c r="N147" s="64"/>
      <c r="P147" s="102"/>
      <c r="Q147" s="151" t="s">
        <v>93</v>
      </c>
      <c r="R147" s="29">
        <v>1</v>
      </c>
      <c r="S147"/>
    </row>
    <row r="148" spans="1:19" ht="12.75">
      <c r="A148" s="29">
        <v>74</v>
      </c>
      <c r="B148" s="80" t="s">
        <v>637</v>
      </c>
      <c r="C148" s="80" t="s">
        <v>1819</v>
      </c>
      <c r="D148" s="203"/>
      <c r="E148" s="185">
        <f>'[1]Sheet1'!$H$118</f>
        <v>16357.685</v>
      </c>
      <c r="F148" s="44">
        <f t="shared" si="3"/>
        <v>-304.12318400000186</v>
      </c>
      <c r="G148" s="44"/>
      <c r="H148" s="80" t="s">
        <v>863</v>
      </c>
      <c r="I148" s="64"/>
      <c r="J148" s="64" t="s">
        <v>2670</v>
      </c>
      <c r="K148" s="29"/>
      <c r="L148" s="80" t="s">
        <v>2533</v>
      </c>
      <c r="M148" s="89"/>
      <c r="N148" s="64"/>
      <c r="P148" s="102"/>
      <c r="Q148" s="151" t="s">
        <v>93</v>
      </c>
      <c r="R148" s="29">
        <v>1</v>
      </c>
      <c r="S148"/>
    </row>
    <row r="149" spans="1:19" ht="12.75">
      <c r="A149" s="29">
        <v>75</v>
      </c>
      <c r="B149" s="80" t="s">
        <v>638</v>
      </c>
      <c r="C149" s="80" t="s">
        <v>1819</v>
      </c>
      <c r="D149" s="203"/>
      <c r="E149" s="185">
        <f>'[1]Sheet1'!$K$118</f>
        <v>16356.485</v>
      </c>
      <c r="F149" s="44">
        <f t="shared" si="3"/>
        <v>-305.32318400000077</v>
      </c>
      <c r="G149" s="44"/>
      <c r="H149" s="80" t="s">
        <v>864</v>
      </c>
      <c r="I149" s="64"/>
      <c r="J149" s="64" t="s">
        <v>2669</v>
      </c>
      <c r="K149" s="29"/>
      <c r="L149" s="80" t="s">
        <v>2534</v>
      </c>
      <c r="M149" s="100"/>
      <c r="N149" s="64"/>
      <c r="P149" s="106"/>
      <c r="Q149" s="151" t="s">
        <v>93</v>
      </c>
      <c r="R149" s="29">
        <v>1</v>
      </c>
      <c r="S149"/>
    </row>
    <row r="150" spans="1:19" ht="12.75">
      <c r="A150" s="29">
        <v>76</v>
      </c>
      <c r="B150" s="80" t="s">
        <v>639</v>
      </c>
      <c r="C150" s="80" t="s">
        <v>1819</v>
      </c>
      <c r="D150" s="203"/>
      <c r="E150" s="185">
        <f>'[1]Sheet1'!$G$118</f>
        <v>16355.202</v>
      </c>
      <c r="F150" s="44">
        <f t="shared" si="3"/>
        <v>-306.60618400000203</v>
      </c>
      <c r="G150" s="44"/>
      <c r="H150" s="80" t="s">
        <v>865</v>
      </c>
      <c r="I150" s="64"/>
      <c r="J150" s="64" t="s">
        <v>2668</v>
      </c>
      <c r="K150" s="29"/>
      <c r="L150" s="80" t="s">
        <v>2535</v>
      </c>
      <c r="M150" s="100"/>
      <c r="N150" s="64"/>
      <c r="P150" s="102"/>
      <c r="Q150" s="151" t="s">
        <v>93</v>
      </c>
      <c r="R150" s="56">
        <v>1</v>
      </c>
      <c r="S150"/>
    </row>
    <row r="151" spans="1:19" ht="12.75">
      <c r="A151" s="94">
        <v>77</v>
      </c>
      <c r="B151" s="81" t="s">
        <v>640</v>
      </c>
      <c r="C151" s="81" t="s">
        <v>1819</v>
      </c>
      <c r="D151" s="205"/>
      <c r="E151" s="189">
        <f>'[1]Sheet1'!$L$118</f>
        <v>16352.112000000001</v>
      </c>
      <c r="F151" s="202">
        <f t="shared" si="3"/>
        <v>-309.69618400000036</v>
      </c>
      <c r="G151" s="202"/>
      <c r="H151" s="81" t="s">
        <v>866</v>
      </c>
      <c r="I151" s="67"/>
      <c r="J151" s="67" t="s">
        <v>2667</v>
      </c>
      <c r="K151" s="94"/>
      <c r="L151" s="81" t="s">
        <v>2536</v>
      </c>
      <c r="M151" s="99"/>
      <c r="N151" s="67"/>
      <c r="O151" s="68"/>
      <c r="P151" s="103"/>
      <c r="Q151" s="152" t="s">
        <v>93</v>
      </c>
      <c r="R151" s="68">
        <v>1</v>
      </c>
      <c r="S151"/>
    </row>
    <row r="152" spans="5:19" ht="12.75">
      <c r="E152" s="184"/>
      <c r="F152" s="56"/>
      <c r="G152" s="56"/>
      <c r="I152" s="64" t="s">
        <v>2704</v>
      </c>
      <c r="J152" s="64" t="s">
        <v>980</v>
      </c>
      <c r="K152" s="29">
        <v>1605648</v>
      </c>
      <c r="L152" s="88" t="s">
        <v>2537</v>
      </c>
      <c r="M152" s="89" t="s">
        <v>1821</v>
      </c>
      <c r="N152" s="64" t="s">
        <v>2538</v>
      </c>
      <c r="O152" s="58" t="s">
        <v>127</v>
      </c>
      <c r="P152" s="102" t="s">
        <v>3086</v>
      </c>
      <c r="R152" s="29">
        <v>0</v>
      </c>
      <c r="S152"/>
    </row>
    <row r="153" spans="4:19" ht="12.75">
      <c r="D153" s="206"/>
      <c r="E153" s="184"/>
      <c r="F153" s="56"/>
      <c r="G153" s="56"/>
      <c r="I153" s="64"/>
      <c r="J153" s="64" t="s">
        <v>981</v>
      </c>
      <c r="K153" s="29"/>
      <c r="L153" s="79" t="s">
        <v>2539</v>
      </c>
      <c r="M153" s="100" t="s">
        <v>1821</v>
      </c>
      <c r="N153" s="64" t="s">
        <v>2540</v>
      </c>
      <c r="O153" s="58" t="s">
        <v>128</v>
      </c>
      <c r="P153" s="102" t="s">
        <v>3087</v>
      </c>
      <c r="R153" s="29">
        <v>0</v>
      </c>
      <c r="S153"/>
    </row>
    <row r="154" spans="1:19" ht="12.75">
      <c r="A154" s="29">
        <v>78</v>
      </c>
      <c r="B154" s="80" t="s">
        <v>641</v>
      </c>
      <c r="C154" s="80" t="s">
        <v>1819</v>
      </c>
      <c r="D154" s="206" t="s">
        <v>1760</v>
      </c>
      <c r="E154" s="185">
        <f>'[1]Sheet1'!$I$117</f>
        <v>16323.292000000001</v>
      </c>
      <c r="F154" s="44">
        <f aca="true" t="shared" si="4" ref="F154:F159">E154-16661.808184</f>
        <v>-338.51618400000007</v>
      </c>
      <c r="G154" s="44"/>
      <c r="H154" s="80" t="s">
        <v>994</v>
      </c>
      <c r="I154" s="64"/>
      <c r="J154" s="64" t="s">
        <v>2710</v>
      </c>
      <c r="K154" s="29"/>
      <c r="L154" s="79" t="s">
        <v>2541</v>
      </c>
      <c r="M154" s="89"/>
      <c r="N154" s="64"/>
      <c r="O154" s="58"/>
      <c r="P154" s="102"/>
      <c r="Q154" s="151" t="s">
        <v>93</v>
      </c>
      <c r="R154" s="29">
        <v>1</v>
      </c>
      <c r="S154"/>
    </row>
    <row r="155" spans="1:18" s="57" customFormat="1" ht="12.75">
      <c r="A155" s="29">
        <v>79</v>
      </c>
      <c r="B155" s="80" t="s">
        <v>642</v>
      </c>
      <c r="C155" s="80" t="s">
        <v>1819</v>
      </c>
      <c r="D155" s="206"/>
      <c r="E155" s="185">
        <f>'[1]Sheet1'!$J$117</f>
        <v>16320.792000000001</v>
      </c>
      <c r="F155" s="44">
        <f t="shared" si="4"/>
        <v>-341.01618400000007</v>
      </c>
      <c r="G155" s="44"/>
      <c r="H155" s="80" t="s">
        <v>995</v>
      </c>
      <c r="I155" s="64"/>
      <c r="J155" s="64" t="s">
        <v>2709</v>
      </c>
      <c r="K155" s="29"/>
      <c r="L155" s="79" t="s">
        <v>2542</v>
      </c>
      <c r="M155" s="89"/>
      <c r="N155" s="64"/>
      <c r="O155" s="58"/>
      <c r="P155" s="102"/>
      <c r="Q155" s="151" t="s">
        <v>93</v>
      </c>
      <c r="R155" s="29">
        <v>1</v>
      </c>
    </row>
    <row r="156" spans="1:19" ht="12.75">
      <c r="A156" s="29">
        <v>80</v>
      </c>
      <c r="B156" s="80" t="s">
        <v>643</v>
      </c>
      <c r="C156" s="80" t="s">
        <v>1819</v>
      </c>
      <c r="D156" s="206"/>
      <c r="E156" s="185">
        <f>'[1]Sheet1'!$H$117</f>
        <v>16317.941499999999</v>
      </c>
      <c r="F156" s="44">
        <f t="shared" si="4"/>
        <v>-343.86668400000235</v>
      </c>
      <c r="G156" s="44"/>
      <c r="H156" s="80" t="s">
        <v>996</v>
      </c>
      <c r="I156" s="64"/>
      <c r="J156" s="64" t="s">
        <v>2708</v>
      </c>
      <c r="K156" s="29"/>
      <c r="L156" s="79" t="s">
        <v>2543</v>
      </c>
      <c r="M156" s="100"/>
      <c r="N156" s="64"/>
      <c r="O156" s="58"/>
      <c r="P156" s="102"/>
      <c r="Q156" s="151" t="s">
        <v>93</v>
      </c>
      <c r="R156" s="29">
        <v>1</v>
      </c>
      <c r="S156"/>
    </row>
    <row r="157" spans="1:18" s="57" customFormat="1" ht="12.75">
      <c r="A157" s="29">
        <v>81</v>
      </c>
      <c r="B157" s="80" t="s">
        <v>644</v>
      </c>
      <c r="C157" s="80" t="s">
        <v>1819</v>
      </c>
      <c r="D157" s="206"/>
      <c r="E157" s="185">
        <f>'[1]Sheet1'!$K$117</f>
        <v>16316.7415</v>
      </c>
      <c r="F157" s="44">
        <f t="shared" si="4"/>
        <v>-345.06668400000126</v>
      </c>
      <c r="G157" s="44"/>
      <c r="H157" s="80" t="s">
        <v>997</v>
      </c>
      <c r="I157" s="64"/>
      <c r="J157" s="64" t="s">
        <v>2707</v>
      </c>
      <c r="K157" s="29"/>
      <c r="L157" s="79" t="s">
        <v>2544</v>
      </c>
      <c r="M157" s="100"/>
      <c r="N157" s="64"/>
      <c r="O157" s="58"/>
      <c r="P157" s="106"/>
      <c r="Q157" s="151" t="s">
        <v>93</v>
      </c>
      <c r="R157" s="29">
        <v>1</v>
      </c>
    </row>
    <row r="158" spans="1:18" s="57" customFormat="1" ht="12.75">
      <c r="A158" s="29">
        <v>82</v>
      </c>
      <c r="B158" s="80" t="s">
        <v>645</v>
      </c>
      <c r="C158" s="80" t="s">
        <v>1819</v>
      </c>
      <c r="D158" s="206"/>
      <c r="E158" s="185">
        <f>'[1]Sheet1'!$G$117</f>
        <v>16314.737</v>
      </c>
      <c r="F158" s="44">
        <f t="shared" si="4"/>
        <v>-347.0711840000022</v>
      </c>
      <c r="G158" s="44"/>
      <c r="H158" s="80" t="s">
        <v>998</v>
      </c>
      <c r="I158" s="64"/>
      <c r="J158" s="64" t="s">
        <v>2706</v>
      </c>
      <c r="K158" s="29"/>
      <c r="L158" s="79" t="s">
        <v>2545</v>
      </c>
      <c r="M158" s="100"/>
      <c r="N158" s="64"/>
      <c r="O158" s="58"/>
      <c r="P158" s="102"/>
      <c r="Q158" s="151" t="s">
        <v>93</v>
      </c>
      <c r="R158" s="56">
        <v>1</v>
      </c>
    </row>
    <row r="159" spans="1:18" s="57" customFormat="1" ht="12.75">
      <c r="A159" s="94">
        <v>83</v>
      </c>
      <c r="B159" s="81" t="s">
        <v>646</v>
      </c>
      <c r="C159" s="81" t="s">
        <v>1819</v>
      </c>
      <c r="D159" s="207"/>
      <c r="E159" s="189">
        <f>'[1]Sheet1'!$L$117</f>
        <v>16311.647</v>
      </c>
      <c r="F159" s="202">
        <f t="shared" si="4"/>
        <v>-350.1611840000005</v>
      </c>
      <c r="G159" s="202"/>
      <c r="H159" s="81" t="s">
        <v>999</v>
      </c>
      <c r="I159" s="67"/>
      <c r="J159" s="67" t="s">
        <v>2705</v>
      </c>
      <c r="K159" s="94"/>
      <c r="L159" s="98" t="s">
        <v>2546</v>
      </c>
      <c r="M159" s="99"/>
      <c r="N159" s="67"/>
      <c r="O159" s="69"/>
      <c r="P159" s="103"/>
      <c r="Q159" s="152" t="s">
        <v>93</v>
      </c>
      <c r="R159" s="68">
        <v>1</v>
      </c>
    </row>
    <row r="160" spans="1:19" ht="12.75">
      <c r="A160" s="29"/>
      <c r="D160" s="206" t="s">
        <v>1648</v>
      </c>
      <c r="E160" s="184"/>
      <c r="F160" s="56"/>
      <c r="G160" s="56"/>
      <c r="I160" s="64" t="s">
        <v>2711</v>
      </c>
      <c r="J160" s="64" t="s">
        <v>982</v>
      </c>
      <c r="K160" s="29">
        <v>1605649</v>
      </c>
      <c r="L160" s="88" t="s">
        <v>2547</v>
      </c>
      <c r="M160" s="89" t="s">
        <v>1822</v>
      </c>
      <c r="N160" s="64" t="s">
        <v>2548</v>
      </c>
      <c r="O160" s="58" t="s">
        <v>129</v>
      </c>
      <c r="P160" s="102" t="s">
        <v>3088</v>
      </c>
      <c r="R160" s="29">
        <v>0</v>
      </c>
      <c r="S160"/>
    </row>
    <row r="161" spans="1:19" ht="12.75">
      <c r="A161" s="29"/>
      <c r="E161" s="184"/>
      <c r="F161" s="56"/>
      <c r="G161" s="56"/>
      <c r="I161" s="64"/>
      <c r="J161" s="64" t="s">
        <v>983</v>
      </c>
      <c r="K161" s="29"/>
      <c r="L161" s="88" t="s">
        <v>2549</v>
      </c>
      <c r="M161" s="89" t="s">
        <v>1822</v>
      </c>
      <c r="N161" s="64" t="s">
        <v>2550</v>
      </c>
      <c r="O161" s="58" t="s">
        <v>130</v>
      </c>
      <c r="P161" s="102" t="s">
        <v>3089</v>
      </c>
      <c r="R161" s="29">
        <v>0</v>
      </c>
      <c r="S161"/>
    </row>
    <row r="162" spans="1:19" ht="12.75">
      <c r="A162" s="56">
        <v>84</v>
      </c>
      <c r="B162" s="80" t="s">
        <v>647</v>
      </c>
      <c r="C162" s="80" t="s">
        <v>1819</v>
      </c>
      <c r="E162" s="185">
        <f>'[1]Sheet1'!$I$116</f>
        <v>16282.827000000001</v>
      </c>
      <c r="F162" s="44">
        <f aca="true" t="shared" si="5" ref="F162:F167">E162-16661.808184</f>
        <v>-378.9811840000002</v>
      </c>
      <c r="G162" s="44"/>
      <c r="H162" s="80" t="s">
        <v>1000</v>
      </c>
      <c r="I162" s="64"/>
      <c r="J162" s="64" t="s">
        <v>712</v>
      </c>
      <c r="K162" s="29"/>
      <c r="L162" s="88" t="s">
        <v>2551</v>
      </c>
      <c r="P162" s="102"/>
      <c r="Q162" s="151" t="s">
        <v>93</v>
      </c>
      <c r="R162" s="29">
        <v>1</v>
      </c>
      <c r="S162"/>
    </row>
    <row r="163" spans="1:18" s="57" customFormat="1" ht="12.75">
      <c r="A163" s="56">
        <v>85</v>
      </c>
      <c r="B163" s="80" t="s">
        <v>648</v>
      </c>
      <c r="C163" s="80" t="s">
        <v>1819</v>
      </c>
      <c r="D163" s="206"/>
      <c r="E163" s="185">
        <f>'[1]Sheet1'!$J$116</f>
        <v>16280.327000000001</v>
      </c>
      <c r="F163" s="44">
        <f t="shared" si="5"/>
        <v>-381.4811840000002</v>
      </c>
      <c r="G163" s="44"/>
      <c r="H163" s="80" t="s">
        <v>1001</v>
      </c>
      <c r="I163" s="64"/>
      <c r="J163" s="64" t="s">
        <v>711</v>
      </c>
      <c r="K163" s="29"/>
      <c r="L163" s="88" t="s">
        <v>2552</v>
      </c>
      <c r="P163" s="102"/>
      <c r="Q163" s="151" t="s">
        <v>93</v>
      </c>
      <c r="R163" s="29">
        <v>1</v>
      </c>
    </row>
    <row r="164" spans="1:19" ht="12.75">
      <c r="A164" s="29">
        <v>86</v>
      </c>
      <c r="B164" s="80" t="s">
        <v>649</v>
      </c>
      <c r="C164" s="80" t="s">
        <v>1819</v>
      </c>
      <c r="D164" s="206"/>
      <c r="E164" s="185">
        <f>'[1]Sheet1'!$H$116</f>
        <v>16278.154999999999</v>
      </c>
      <c r="F164" s="44">
        <f t="shared" si="5"/>
        <v>-383.6531840000025</v>
      </c>
      <c r="G164" s="44"/>
      <c r="H164" s="80" t="s">
        <v>1002</v>
      </c>
      <c r="I164" s="64"/>
      <c r="J164" s="64" t="s">
        <v>2715</v>
      </c>
      <c r="K164" s="29"/>
      <c r="L164" s="79" t="s">
        <v>2553</v>
      </c>
      <c r="P164" s="102"/>
      <c r="Q164" s="151" t="s">
        <v>93</v>
      </c>
      <c r="R164" s="29">
        <v>1</v>
      </c>
      <c r="S164"/>
    </row>
    <row r="165" spans="1:18" s="57" customFormat="1" ht="12.75">
      <c r="A165" s="29">
        <v>87</v>
      </c>
      <c r="B165" s="80" t="s">
        <v>650</v>
      </c>
      <c r="C165" s="80" t="s">
        <v>1819</v>
      </c>
      <c r="D165" s="206"/>
      <c r="E165" s="185">
        <f>'[1]Sheet1'!$K$116</f>
        <v>16276.955</v>
      </c>
      <c r="F165" s="44">
        <f t="shared" si="5"/>
        <v>-384.8531840000014</v>
      </c>
      <c r="G165" s="44"/>
      <c r="H165" s="80" t="s">
        <v>1003</v>
      </c>
      <c r="I165" s="64"/>
      <c r="J165" s="64" t="s">
        <v>2714</v>
      </c>
      <c r="K165" s="29"/>
      <c r="L165" s="79" t="s">
        <v>2554</v>
      </c>
      <c r="P165" s="106"/>
      <c r="Q165" s="151" t="s">
        <v>93</v>
      </c>
      <c r="R165" s="29">
        <v>1</v>
      </c>
    </row>
    <row r="166" spans="1:18" s="57" customFormat="1" ht="12.75">
      <c r="A166" s="29">
        <v>88</v>
      </c>
      <c r="B166" s="80" t="s">
        <v>651</v>
      </c>
      <c r="C166" s="80" t="s">
        <v>1819</v>
      </c>
      <c r="D166" s="206"/>
      <c r="E166" s="185">
        <f>'[1]Sheet1'!$G$116</f>
        <v>16275.671999999999</v>
      </c>
      <c r="F166" s="44">
        <f t="shared" si="5"/>
        <v>-386.1361840000027</v>
      </c>
      <c r="G166" s="44"/>
      <c r="H166" s="80" t="s">
        <v>1004</v>
      </c>
      <c r="I166" s="64"/>
      <c r="J166" s="64" t="s">
        <v>2713</v>
      </c>
      <c r="K166" s="29"/>
      <c r="L166" s="79" t="s">
        <v>2555</v>
      </c>
      <c r="P166" s="102"/>
      <c r="Q166" s="151" t="s">
        <v>93</v>
      </c>
      <c r="R166" s="56">
        <v>1</v>
      </c>
    </row>
    <row r="167" spans="1:18" s="57" customFormat="1" ht="12.75">
      <c r="A167" s="94">
        <v>89</v>
      </c>
      <c r="B167" s="81" t="s">
        <v>652</v>
      </c>
      <c r="C167" s="81" t="s">
        <v>1819</v>
      </c>
      <c r="D167" s="207"/>
      <c r="E167" s="189">
        <f>'[1]Sheet1'!$L$116</f>
        <v>16272.582</v>
      </c>
      <c r="F167" s="202">
        <f t="shared" si="5"/>
        <v>-389.226184000001</v>
      </c>
      <c r="G167" s="202"/>
      <c r="H167" s="81" t="s">
        <v>1005</v>
      </c>
      <c r="I167" s="67"/>
      <c r="J167" s="67" t="s">
        <v>2712</v>
      </c>
      <c r="K167" s="94"/>
      <c r="L167" s="98" t="s">
        <v>2556</v>
      </c>
      <c r="M167" s="261"/>
      <c r="N167" s="261"/>
      <c r="O167" s="261"/>
      <c r="P167" s="103"/>
      <c r="Q167" s="152" t="s">
        <v>93</v>
      </c>
      <c r="R167" s="68">
        <v>1</v>
      </c>
    </row>
    <row r="168" spans="5:19" ht="12.75">
      <c r="E168" s="187"/>
      <c r="F168" s="44"/>
      <c r="G168" s="61"/>
      <c r="I168" s="64" t="s">
        <v>1729</v>
      </c>
      <c r="J168" s="64" t="s">
        <v>984</v>
      </c>
      <c r="K168" s="29">
        <v>1605650</v>
      </c>
      <c r="L168" s="88" t="s">
        <v>2557</v>
      </c>
      <c r="M168" s="89" t="s">
        <v>965</v>
      </c>
      <c r="N168" s="64" t="s">
        <v>2558</v>
      </c>
      <c r="O168" s="58" t="s">
        <v>131</v>
      </c>
      <c r="P168" s="102" t="s">
        <v>3094</v>
      </c>
      <c r="R168" s="1">
        <v>0</v>
      </c>
      <c r="S168"/>
    </row>
    <row r="169" spans="4:19" ht="12.75">
      <c r="D169" s="206"/>
      <c r="E169" s="184"/>
      <c r="F169" s="44"/>
      <c r="G169" s="54"/>
      <c r="H169" s="54"/>
      <c r="I169" s="64"/>
      <c r="J169" s="64" t="s">
        <v>985</v>
      </c>
      <c r="K169" s="29"/>
      <c r="L169" s="88" t="s">
        <v>2559</v>
      </c>
      <c r="M169" s="89" t="s">
        <v>965</v>
      </c>
      <c r="N169" s="64" t="s">
        <v>2560</v>
      </c>
      <c r="O169" s="58" t="s">
        <v>132</v>
      </c>
      <c r="P169" s="102" t="s">
        <v>3095</v>
      </c>
      <c r="R169" s="1">
        <v>0</v>
      </c>
      <c r="S169"/>
    </row>
    <row r="170" spans="1:19" ht="12.75">
      <c r="A170" s="29">
        <v>90</v>
      </c>
      <c r="B170" s="80" t="s">
        <v>653</v>
      </c>
      <c r="C170" s="80" t="s">
        <v>1819</v>
      </c>
      <c r="D170" s="206" t="s">
        <v>1651</v>
      </c>
      <c r="E170" s="185">
        <f>'[1]Sheet1'!$I$115</f>
        <v>16230.9873</v>
      </c>
      <c r="F170" s="44">
        <f aca="true" t="shared" si="6" ref="F170:F175">E170-16661.808184</f>
        <v>-430.82088400000066</v>
      </c>
      <c r="G170" s="44"/>
      <c r="H170" s="80" t="s">
        <v>1006</v>
      </c>
      <c r="I170" s="64"/>
      <c r="J170" s="64" t="s">
        <v>2721</v>
      </c>
      <c r="K170" s="29"/>
      <c r="L170" s="88" t="s">
        <v>2561</v>
      </c>
      <c r="N170" s="64"/>
      <c r="O170" s="58"/>
      <c r="P170" s="102"/>
      <c r="Q170" s="151" t="s">
        <v>93</v>
      </c>
      <c r="R170" s="29">
        <v>1</v>
      </c>
      <c r="S170"/>
    </row>
    <row r="171" spans="1:19" ht="12.75">
      <c r="A171" s="29">
        <v>91</v>
      </c>
      <c r="B171" s="80" t="s">
        <v>654</v>
      </c>
      <c r="C171" s="80" t="s">
        <v>1819</v>
      </c>
      <c r="D171" s="206"/>
      <c r="E171" s="185">
        <f>'[1]Sheet1'!$J$115</f>
        <v>16228.4873</v>
      </c>
      <c r="F171" s="44">
        <f t="shared" si="6"/>
        <v>-433.32088400000066</v>
      </c>
      <c r="G171" s="44"/>
      <c r="H171" s="80" t="s">
        <v>1007</v>
      </c>
      <c r="I171" s="64"/>
      <c r="J171" s="64" t="s">
        <v>2720</v>
      </c>
      <c r="K171" s="29"/>
      <c r="L171" s="88" t="s">
        <v>2562</v>
      </c>
      <c r="N171" s="64"/>
      <c r="O171" s="58"/>
      <c r="P171" s="102"/>
      <c r="Q171" s="151" t="s">
        <v>93</v>
      </c>
      <c r="R171" s="29">
        <v>1</v>
      </c>
      <c r="S171"/>
    </row>
    <row r="172" spans="1:19" ht="12.75">
      <c r="A172" s="29">
        <v>92</v>
      </c>
      <c r="B172" s="80" t="s">
        <v>655</v>
      </c>
      <c r="C172" s="80" t="s">
        <v>1819</v>
      </c>
      <c r="D172" s="206"/>
      <c r="E172" s="185">
        <f>'[1]Sheet1'!$H$115</f>
        <v>16226.244800000002</v>
      </c>
      <c r="F172" s="44">
        <f t="shared" si="6"/>
        <v>-435.56338399999913</v>
      </c>
      <c r="G172" s="44"/>
      <c r="H172" s="80" t="s">
        <v>1008</v>
      </c>
      <c r="I172" s="64"/>
      <c r="J172" s="64" t="s">
        <v>2719</v>
      </c>
      <c r="K172" s="29"/>
      <c r="L172" s="79" t="s">
        <v>2563</v>
      </c>
      <c r="N172" s="64"/>
      <c r="O172" s="58"/>
      <c r="P172" s="102"/>
      <c r="Q172" s="151" t="s">
        <v>93</v>
      </c>
      <c r="R172" s="29">
        <v>1</v>
      </c>
      <c r="S172"/>
    </row>
    <row r="173" spans="1:19" ht="12.75">
      <c r="A173" s="29">
        <v>93</v>
      </c>
      <c r="B173" s="80" t="s">
        <v>656</v>
      </c>
      <c r="C173" s="80" t="s">
        <v>1819</v>
      </c>
      <c r="D173" s="206"/>
      <c r="E173" s="185">
        <f>'[1]Sheet1'!$K$115</f>
        <v>16225.244800000002</v>
      </c>
      <c r="F173" s="44">
        <f t="shared" si="6"/>
        <v>-436.56338399999913</v>
      </c>
      <c r="G173" s="44"/>
      <c r="H173" s="80" t="s">
        <v>1009</v>
      </c>
      <c r="I173" s="64"/>
      <c r="J173" s="64" t="s">
        <v>2718</v>
      </c>
      <c r="K173" s="29"/>
      <c r="L173" s="79" t="s">
        <v>2564</v>
      </c>
      <c r="N173" s="64"/>
      <c r="O173" s="58"/>
      <c r="P173" s="106"/>
      <c r="Q173" s="151" t="s">
        <v>93</v>
      </c>
      <c r="R173" s="29">
        <v>1</v>
      </c>
      <c r="S173"/>
    </row>
    <row r="174" spans="1:19" ht="12.75">
      <c r="A174" s="29">
        <v>94</v>
      </c>
      <c r="B174" s="80" t="s">
        <v>657</v>
      </c>
      <c r="C174" s="80" t="s">
        <v>1819</v>
      </c>
      <c r="D174" s="206"/>
      <c r="E174" s="185">
        <f>'[1]Sheet1'!$G$115</f>
        <v>16223.8323</v>
      </c>
      <c r="F174" s="44">
        <f t="shared" si="6"/>
        <v>-437.9758840000013</v>
      </c>
      <c r="G174" s="44"/>
      <c r="H174" s="80" t="s">
        <v>1010</v>
      </c>
      <c r="I174" s="64"/>
      <c r="J174" s="64" t="s">
        <v>2717</v>
      </c>
      <c r="K174" s="29"/>
      <c r="L174" s="79" t="s">
        <v>2565</v>
      </c>
      <c r="N174" s="64"/>
      <c r="O174" s="58"/>
      <c r="P174" s="102"/>
      <c r="Q174" s="151" t="s">
        <v>93</v>
      </c>
      <c r="R174" s="29">
        <v>1</v>
      </c>
      <c r="S174"/>
    </row>
    <row r="175" spans="1:19" ht="12.75">
      <c r="A175" s="94">
        <v>95</v>
      </c>
      <c r="B175" s="81" t="s">
        <v>658</v>
      </c>
      <c r="C175" s="81" t="s">
        <v>1819</v>
      </c>
      <c r="D175" s="207"/>
      <c r="E175" s="189">
        <f>'[1]Sheet1'!$L$115</f>
        <v>16220.742300000002</v>
      </c>
      <c r="F175" s="202">
        <f t="shared" si="6"/>
        <v>-441.06588399999964</v>
      </c>
      <c r="G175" s="202"/>
      <c r="H175" s="81" t="s">
        <v>1011</v>
      </c>
      <c r="I175" s="67"/>
      <c r="J175" s="67" t="s">
        <v>2716</v>
      </c>
      <c r="K175" s="94"/>
      <c r="L175" s="98" t="s">
        <v>2566</v>
      </c>
      <c r="M175" s="268"/>
      <c r="N175" s="67"/>
      <c r="O175" s="69"/>
      <c r="P175" s="103"/>
      <c r="Q175" s="152" t="s">
        <v>93</v>
      </c>
      <c r="R175" s="94">
        <v>1</v>
      </c>
      <c r="S175"/>
    </row>
    <row r="176" spans="1:19" ht="12.75">
      <c r="A176" s="29">
        <v>96</v>
      </c>
      <c r="B176" s="318" t="s">
        <v>915</v>
      </c>
      <c r="C176" s="80" t="s">
        <v>1819</v>
      </c>
      <c r="D176" s="79" t="s">
        <v>2621</v>
      </c>
      <c r="E176" s="184" t="s">
        <v>1970</v>
      </c>
      <c r="F176" s="201">
        <f>E198-16661.808184</f>
        <v>-16661.808184</v>
      </c>
      <c r="G176" s="56">
        <f>383+1</f>
        <v>384</v>
      </c>
      <c r="H176" s="276" t="s">
        <v>923</v>
      </c>
      <c r="I176" s="80" t="s">
        <v>1765</v>
      </c>
      <c r="J176" s="64" t="s">
        <v>1971</v>
      </c>
      <c r="K176" s="29">
        <v>1615272</v>
      </c>
      <c r="L176" s="88" t="s">
        <v>2567</v>
      </c>
      <c r="M176" s="89" t="s">
        <v>124</v>
      </c>
      <c r="N176" s="64" t="s">
        <v>2568</v>
      </c>
      <c r="O176" s="58" t="s">
        <v>133</v>
      </c>
      <c r="P176" s="112" t="s">
        <v>145</v>
      </c>
      <c r="Q176" s="149" t="s">
        <v>92</v>
      </c>
      <c r="R176" s="29">
        <v>1</v>
      </c>
      <c r="S176"/>
    </row>
    <row r="177" spans="1:19" ht="12.75">
      <c r="A177" s="29">
        <v>97</v>
      </c>
      <c r="B177" s="318" t="s">
        <v>916</v>
      </c>
      <c r="C177" s="80" t="s">
        <v>1819</v>
      </c>
      <c r="D177" s="79" t="s">
        <v>2622</v>
      </c>
      <c r="E177" s="184" t="s">
        <v>1970</v>
      </c>
      <c r="F177" s="201">
        <f>E199-16661.808184</f>
        <v>-16661.808184</v>
      </c>
      <c r="G177" s="56">
        <f>383+1</f>
        <v>384</v>
      </c>
      <c r="H177" s="276" t="s">
        <v>924</v>
      </c>
      <c r="I177" s="208"/>
      <c r="J177" s="64" t="s">
        <v>1977</v>
      </c>
      <c r="K177" s="29"/>
      <c r="L177" s="88" t="s">
        <v>2569</v>
      </c>
      <c r="M177" s="89" t="s">
        <v>124</v>
      </c>
      <c r="N177" s="64" t="s">
        <v>2570</v>
      </c>
      <c r="O177" s="58" t="s">
        <v>134</v>
      </c>
      <c r="P177" s="112" t="s">
        <v>146</v>
      </c>
      <c r="Q177" s="147" t="s">
        <v>92</v>
      </c>
      <c r="R177" s="29">
        <v>1</v>
      </c>
      <c r="S177"/>
    </row>
    <row r="178" spans="1:19" ht="12.75">
      <c r="A178" s="29">
        <v>98</v>
      </c>
      <c r="B178" s="318" t="s">
        <v>917</v>
      </c>
      <c r="C178" s="80" t="s">
        <v>1819</v>
      </c>
      <c r="D178" s="79" t="s">
        <v>2623</v>
      </c>
      <c r="E178" s="184">
        <v>16447.3</v>
      </c>
      <c r="F178" s="84"/>
      <c r="G178" s="56">
        <f>420+1</f>
        <v>421</v>
      </c>
      <c r="H178" s="276" t="s">
        <v>925</v>
      </c>
      <c r="I178" s="208"/>
      <c r="J178" s="64" t="s">
        <v>1978</v>
      </c>
      <c r="K178" s="29"/>
      <c r="L178" s="88" t="s">
        <v>2571</v>
      </c>
      <c r="M178"/>
      <c r="O178"/>
      <c r="P178"/>
      <c r="Q178" s="147" t="s">
        <v>92</v>
      </c>
      <c r="R178" s="29">
        <v>1</v>
      </c>
      <c r="S178"/>
    </row>
    <row r="179" spans="1:19" ht="12.75">
      <c r="A179" s="29">
        <v>99</v>
      </c>
      <c r="B179" s="319" t="s">
        <v>918</v>
      </c>
      <c r="C179" s="80" t="s">
        <v>1819</v>
      </c>
      <c r="D179" s="79" t="s">
        <v>2624</v>
      </c>
      <c r="E179" s="184">
        <v>16447.3</v>
      </c>
      <c r="F179" s="84"/>
      <c r="G179" s="56">
        <f>420+1</f>
        <v>421</v>
      </c>
      <c r="H179" s="276" t="s">
        <v>926</v>
      </c>
      <c r="I179" s="208"/>
      <c r="J179" s="64" t="s">
        <v>1979</v>
      </c>
      <c r="K179" s="29"/>
      <c r="L179" s="88" t="s">
        <v>2572</v>
      </c>
      <c r="M179"/>
      <c r="O179"/>
      <c r="P179"/>
      <c r="Q179" s="147" t="s">
        <v>92</v>
      </c>
      <c r="R179" s="29">
        <v>1</v>
      </c>
      <c r="S179"/>
    </row>
    <row r="180" spans="1:19" ht="12.75">
      <c r="A180" s="29">
        <v>100</v>
      </c>
      <c r="B180" s="318" t="s">
        <v>919</v>
      </c>
      <c r="C180" s="80" t="s">
        <v>1819</v>
      </c>
      <c r="D180" s="79" t="s">
        <v>2625</v>
      </c>
      <c r="E180" s="184">
        <v>16422.2</v>
      </c>
      <c r="F180" s="84"/>
      <c r="G180" s="56">
        <f>447+1</f>
        <v>448</v>
      </c>
      <c r="H180" s="276" t="s">
        <v>927</v>
      </c>
      <c r="I180" s="208"/>
      <c r="J180" s="64" t="s">
        <v>1980</v>
      </c>
      <c r="K180" s="29"/>
      <c r="L180" s="79" t="s">
        <v>2573</v>
      </c>
      <c r="M180"/>
      <c r="N180"/>
      <c r="O180"/>
      <c r="P180"/>
      <c r="Q180" s="147" t="s">
        <v>92</v>
      </c>
      <c r="R180" s="29">
        <v>1</v>
      </c>
      <c r="S180"/>
    </row>
    <row r="181" spans="1:18" s="57" customFormat="1" ht="12.75">
      <c r="A181" s="29">
        <v>101</v>
      </c>
      <c r="B181" s="318" t="s">
        <v>920</v>
      </c>
      <c r="C181" s="80" t="s">
        <v>1819</v>
      </c>
      <c r="D181" s="79" t="s">
        <v>2626</v>
      </c>
      <c r="E181" s="184">
        <v>16422.2</v>
      </c>
      <c r="F181" s="84"/>
      <c r="G181" s="56">
        <f>447+1</f>
        <v>448</v>
      </c>
      <c r="H181" s="276" t="s">
        <v>928</v>
      </c>
      <c r="I181" s="208"/>
      <c r="J181" s="64" t="s">
        <v>1981</v>
      </c>
      <c r="K181" s="29"/>
      <c r="L181" s="79" t="s">
        <v>2574</v>
      </c>
      <c r="M181"/>
      <c r="N181"/>
      <c r="O181"/>
      <c r="P181"/>
      <c r="Q181" s="147" t="s">
        <v>92</v>
      </c>
      <c r="R181" s="29">
        <v>1</v>
      </c>
    </row>
    <row r="182" spans="1:19" ht="12.75">
      <c r="A182" s="29">
        <v>102</v>
      </c>
      <c r="B182" s="318" t="s">
        <v>921</v>
      </c>
      <c r="C182" s="80" t="s">
        <v>1819</v>
      </c>
      <c r="D182" s="79" t="s">
        <v>2627</v>
      </c>
      <c r="E182" s="184">
        <v>16438.49</v>
      </c>
      <c r="F182" s="140"/>
      <c r="G182" s="172">
        <f>478+1</f>
        <v>479</v>
      </c>
      <c r="H182" s="276" t="s">
        <v>929</v>
      </c>
      <c r="I182" s="208"/>
      <c r="J182" s="64" t="s">
        <v>1982</v>
      </c>
      <c r="K182" s="29"/>
      <c r="L182" s="79" t="s">
        <v>2575</v>
      </c>
      <c r="M182"/>
      <c r="N182"/>
      <c r="O182"/>
      <c r="P182"/>
      <c r="Q182" s="147" t="s">
        <v>92</v>
      </c>
      <c r="R182" s="29">
        <v>1</v>
      </c>
      <c r="S182"/>
    </row>
    <row r="183" spans="1:19" ht="12.75">
      <c r="A183" s="94">
        <v>103</v>
      </c>
      <c r="B183" s="320" t="s">
        <v>922</v>
      </c>
      <c r="C183" s="81" t="s">
        <v>1819</v>
      </c>
      <c r="D183" s="98" t="s">
        <v>2628</v>
      </c>
      <c r="E183" s="186">
        <v>16438.49</v>
      </c>
      <c r="F183" s="283"/>
      <c r="G183" s="175">
        <f>478+1</f>
        <v>479</v>
      </c>
      <c r="H183" s="317" t="s">
        <v>930</v>
      </c>
      <c r="I183" s="68"/>
      <c r="J183" s="67" t="s">
        <v>1972</v>
      </c>
      <c r="K183" s="94"/>
      <c r="L183" s="98" t="s">
        <v>2576</v>
      </c>
      <c r="M183" s="261"/>
      <c r="N183" s="261"/>
      <c r="O183" s="261"/>
      <c r="P183" s="261"/>
      <c r="Q183" s="148" t="s">
        <v>92</v>
      </c>
      <c r="R183" s="94">
        <v>1</v>
      </c>
      <c r="S183"/>
    </row>
    <row r="184" spans="2:17" ht="15.75">
      <c r="B184" s="85"/>
      <c r="D184" s="86"/>
      <c r="K184" s="196" t="s">
        <v>1323</v>
      </c>
      <c r="Q184" s="146"/>
    </row>
    <row r="185" spans="2:23" ht="12.75" customHeight="1">
      <c r="B185" s="54"/>
      <c r="C185" s="54"/>
      <c r="D185" s="54"/>
      <c r="E185" s="54"/>
      <c r="H185" s="54"/>
      <c r="I185" s="54"/>
      <c r="J185" s="54"/>
      <c r="L185" s="54" t="s">
        <v>1809</v>
      </c>
      <c r="M185" s="54" t="s">
        <v>1810</v>
      </c>
      <c r="N185" s="54"/>
      <c r="O185" s="54" t="s">
        <v>1811</v>
      </c>
      <c r="P185" s="59" t="s">
        <v>1812</v>
      </c>
      <c r="R185" s="29"/>
      <c r="S185" s="57"/>
      <c r="T185" s="57"/>
      <c r="U185" s="57"/>
      <c r="V185" s="57"/>
      <c r="W185" s="57"/>
    </row>
    <row r="186" spans="1:18" s="62" customFormat="1" ht="12.75" customHeight="1">
      <c r="A186" s="61" t="s">
        <v>1813</v>
      </c>
      <c r="B186" s="60" t="s">
        <v>1622</v>
      </c>
      <c r="C186" s="60" t="s">
        <v>1814</v>
      </c>
      <c r="D186" s="60" t="s">
        <v>1736</v>
      </c>
      <c r="E186" s="61" t="s">
        <v>3043</v>
      </c>
      <c r="F186" s="172"/>
      <c r="G186" s="172"/>
      <c r="H186" s="91" t="s">
        <v>1815</v>
      </c>
      <c r="I186" s="60" t="s">
        <v>1816</v>
      </c>
      <c r="J186" s="60" t="s">
        <v>2832</v>
      </c>
      <c r="K186" s="61" t="s">
        <v>1817</v>
      </c>
      <c r="L186" s="28" t="s">
        <v>2833</v>
      </c>
      <c r="M186" s="93" t="s">
        <v>3044</v>
      </c>
      <c r="N186" s="28" t="s">
        <v>3045</v>
      </c>
      <c r="O186" s="92" t="s">
        <v>3046</v>
      </c>
      <c r="P186" s="28" t="s">
        <v>3047</v>
      </c>
      <c r="Q186" s="61" t="s">
        <v>2620</v>
      </c>
      <c r="R186" s="174" t="s">
        <v>1801</v>
      </c>
    </row>
    <row r="187" spans="2:23" ht="12.75" customHeight="1">
      <c r="B187" s="54"/>
      <c r="C187" s="54"/>
      <c r="D187" s="54"/>
      <c r="E187" s="54"/>
      <c r="H187" s="54"/>
      <c r="I187" s="54"/>
      <c r="J187" s="54"/>
      <c r="K187" s="56" t="s">
        <v>1818</v>
      </c>
      <c r="L187" s="54"/>
      <c r="M187" s="93"/>
      <c r="N187" s="58"/>
      <c r="P187" s="198"/>
      <c r="R187" s="29"/>
      <c r="S187" s="57"/>
      <c r="T187" s="57"/>
      <c r="U187" s="57"/>
      <c r="V187" s="57"/>
      <c r="W187" s="57"/>
    </row>
    <row r="188" spans="1:23" ht="12.75" customHeight="1">
      <c r="A188" s="54"/>
      <c r="B188" s="54"/>
      <c r="C188" s="54"/>
      <c r="D188" s="54"/>
      <c r="H188" s="54"/>
      <c r="I188" s="54"/>
      <c r="J188" s="54"/>
      <c r="L188" s="54"/>
      <c r="M188" s="56"/>
      <c r="N188" s="58"/>
      <c r="O188" s="54"/>
      <c r="P188" s="198"/>
      <c r="R188" s="29"/>
      <c r="S188" s="57"/>
      <c r="T188" s="57"/>
      <c r="U188" s="57"/>
      <c r="V188" s="57"/>
      <c r="W188" s="57"/>
    </row>
    <row r="189" spans="1:19" ht="12.75">
      <c r="A189" s="29">
        <v>104</v>
      </c>
      <c r="B189" s="318" t="s">
        <v>931</v>
      </c>
      <c r="C189" s="80" t="s">
        <v>1819</v>
      </c>
      <c r="D189" s="79" t="s">
        <v>2629</v>
      </c>
      <c r="E189" s="184">
        <v>16283.9</v>
      </c>
      <c r="F189" s="140"/>
      <c r="G189" s="172">
        <f>585+1</f>
        <v>586</v>
      </c>
      <c r="H189" s="276" t="s">
        <v>939</v>
      </c>
      <c r="I189" s="80" t="s">
        <v>1767</v>
      </c>
      <c r="J189" s="64" t="s">
        <v>1973</v>
      </c>
      <c r="K189" s="29">
        <v>1615272</v>
      </c>
      <c r="L189" s="88" t="s">
        <v>2577</v>
      </c>
      <c r="M189" s="89" t="s">
        <v>125</v>
      </c>
      <c r="N189" s="64" t="s">
        <v>2578</v>
      </c>
      <c r="O189" s="58" t="s">
        <v>135</v>
      </c>
      <c r="P189" s="112" t="s">
        <v>147</v>
      </c>
      <c r="Q189" s="147" t="s">
        <v>92</v>
      </c>
      <c r="R189" s="29">
        <v>1</v>
      </c>
      <c r="S189"/>
    </row>
    <row r="190" spans="1:19" ht="12.75">
      <c r="A190" s="29">
        <v>105</v>
      </c>
      <c r="B190" s="318" t="s">
        <v>932</v>
      </c>
      <c r="C190" s="80" t="s">
        <v>1819</v>
      </c>
      <c r="D190" s="79" t="s">
        <v>2630</v>
      </c>
      <c r="E190" s="184">
        <v>16283.9</v>
      </c>
      <c r="F190" s="140"/>
      <c r="G190" s="172">
        <f>585+1</f>
        <v>586</v>
      </c>
      <c r="H190" s="276" t="s">
        <v>940</v>
      </c>
      <c r="J190" s="64" t="s">
        <v>1983</v>
      </c>
      <c r="K190" s="29"/>
      <c r="L190" s="88" t="s">
        <v>2579</v>
      </c>
      <c r="M190" s="89" t="s">
        <v>125</v>
      </c>
      <c r="N190" s="64" t="s">
        <v>2580</v>
      </c>
      <c r="O190" s="58" t="s">
        <v>136</v>
      </c>
      <c r="P190" s="112" t="s">
        <v>148</v>
      </c>
      <c r="Q190" s="147" t="s">
        <v>92</v>
      </c>
      <c r="R190" s="29">
        <v>1</v>
      </c>
      <c r="S190"/>
    </row>
    <row r="191" spans="1:19" ht="12.75">
      <c r="A191" s="29">
        <v>106</v>
      </c>
      <c r="B191" s="318" t="s">
        <v>933</v>
      </c>
      <c r="C191" s="80" t="s">
        <v>1819</v>
      </c>
      <c r="D191" s="79" t="s">
        <v>2631</v>
      </c>
      <c r="E191" s="178"/>
      <c r="F191" s="140"/>
      <c r="G191" s="172">
        <f>684+1</f>
        <v>685</v>
      </c>
      <c r="H191" s="276" t="s">
        <v>941</v>
      </c>
      <c r="I191" s="208"/>
      <c r="J191" s="64" t="s">
        <v>1984</v>
      </c>
      <c r="K191" s="29"/>
      <c r="L191" s="88" t="s">
        <v>2581</v>
      </c>
      <c r="M191"/>
      <c r="N191"/>
      <c r="O191"/>
      <c r="P191"/>
      <c r="Q191" s="147" t="s">
        <v>92</v>
      </c>
      <c r="R191" s="29">
        <v>1</v>
      </c>
      <c r="S191"/>
    </row>
    <row r="192" spans="1:19" ht="12.75">
      <c r="A192" s="29">
        <v>107</v>
      </c>
      <c r="B192" s="318" t="s">
        <v>934</v>
      </c>
      <c r="C192" s="80" t="s">
        <v>1819</v>
      </c>
      <c r="D192" s="79" t="s">
        <v>2632</v>
      </c>
      <c r="E192" s="178"/>
      <c r="F192" s="140"/>
      <c r="G192" s="172">
        <f>684+1</f>
        <v>685</v>
      </c>
      <c r="H192" s="276" t="s">
        <v>942</v>
      </c>
      <c r="I192" s="208"/>
      <c r="J192" s="64" t="s">
        <v>1985</v>
      </c>
      <c r="K192" s="29"/>
      <c r="L192" s="88" t="s">
        <v>2582</v>
      </c>
      <c r="M192"/>
      <c r="N192"/>
      <c r="O192"/>
      <c r="P192"/>
      <c r="Q192" s="147" t="s">
        <v>92</v>
      </c>
      <c r="R192" s="29">
        <v>1</v>
      </c>
      <c r="S192"/>
    </row>
    <row r="193" spans="1:19" ht="12.75">
      <c r="A193" s="29">
        <v>108</v>
      </c>
      <c r="B193" s="318" t="s">
        <v>935</v>
      </c>
      <c r="C193" s="80" t="s">
        <v>1819</v>
      </c>
      <c r="D193" s="79" t="s">
        <v>2633</v>
      </c>
      <c r="E193" s="178"/>
      <c r="F193" s="140"/>
      <c r="G193" s="172">
        <f>800+1</f>
        <v>801</v>
      </c>
      <c r="H193" s="276" t="s">
        <v>943</v>
      </c>
      <c r="I193" s="208"/>
      <c r="J193" s="64" t="s">
        <v>1986</v>
      </c>
      <c r="K193" s="29"/>
      <c r="L193" s="79" t="s">
        <v>2583</v>
      </c>
      <c r="M193"/>
      <c r="N193"/>
      <c r="O193"/>
      <c r="P193"/>
      <c r="Q193" s="147" t="s">
        <v>92</v>
      </c>
      <c r="R193" s="29">
        <v>1</v>
      </c>
      <c r="S193"/>
    </row>
    <row r="194" spans="1:19" ht="12.75">
      <c r="A194" s="29">
        <v>109</v>
      </c>
      <c r="B194" s="318" t="s">
        <v>936</v>
      </c>
      <c r="C194" s="80" t="s">
        <v>1819</v>
      </c>
      <c r="D194" s="79" t="s">
        <v>2634</v>
      </c>
      <c r="E194" s="178"/>
      <c r="F194" s="140"/>
      <c r="G194" s="172">
        <f>800+1</f>
        <v>801</v>
      </c>
      <c r="H194" s="276" t="s">
        <v>944</v>
      </c>
      <c r="I194" s="208"/>
      <c r="J194" s="64" t="s">
        <v>1987</v>
      </c>
      <c r="K194" s="29"/>
      <c r="L194" s="79" t="s">
        <v>2584</v>
      </c>
      <c r="M194"/>
      <c r="N194"/>
      <c r="O194"/>
      <c r="P194"/>
      <c r="Q194" s="147" t="s">
        <v>92</v>
      </c>
      <c r="R194" s="29">
        <v>1</v>
      </c>
      <c r="S194"/>
    </row>
    <row r="195" spans="1:19" ht="12.75">
      <c r="A195" s="29">
        <v>110</v>
      </c>
      <c r="B195" s="276" t="s">
        <v>937</v>
      </c>
      <c r="C195" s="80" t="s">
        <v>1819</v>
      </c>
      <c r="D195" s="79" t="s">
        <v>2635</v>
      </c>
      <c r="E195" s="178"/>
      <c r="F195" s="140"/>
      <c r="G195" s="172">
        <f>958+1</f>
        <v>959</v>
      </c>
      <c r="H195" s="276" t="s">
        <v>945</v>
      </c>
      <c r="I195" s="208"/>
      <c r="J195" s="64" t="s">
        <v>1988</v>
      </c>
      <c r="K195" s="29"/>
      <c r="L195" s="79" t="s">
        <v>2585</v>
      </c>
      <c r="M195"/>
      <c r="N195"/>
      <c r="O195"/>
      <c r="P195"/>
      <c r="Q195" s="147" t="s">
        <v>92</v>
      </c>
      <c r="R195" s="29">
        <v>1</v>
      </c>
      <c r="S195"/>
    </row>
    <row r="196" spans="1:18" s="57" customFormat="1" ht="12.75">
      <c r="A196" s="94">
        <v>111</v>
      </c>
      <c r="B196" s="317" t="s">
        <v>938</v>
      </c>
      <c r="C196" s="81" t="s">
        <v>1819</v>
      </c>
      <c r="D196" s="98" t="s">
        <v>2636</v>
      </c>
      <c r="E196" s="282"/>
      <c r="F196" s="283"/>
      <c r="G196" s="175">
        <f>958+1</f>
        <v>959</v>
      </c>
      <c r="H196" s="317" t="s">
        <v>946</v>
      </c>
      <c r="I196" s="68"/>
      <c r="J196" s="67" t="s">
        <v>1974</v>
      </c>
      <c r="K196" s="94"/>
      <c r="L196" s="98" t="s">
        <v>2586</v>
      </c>
      <c r="M196" s="261"/>
      <c r="N196" s="261"/>
      <c r="O196" s="261"/>
      <c r="P196" s="261"/>
      <c r="Q196" s="148" t="s">
        <v>92</v>
      </c>
      <c r="R196" s="94">
        <v>1</v>
      </c>
    </row>
    <row r="197" spans="1:23" s="43" customFormat="1" ht="12.75" customHeight="1">
      <c r="A197" s="29">
        <v>112</v>
      </c>
      <c r="B197" s="276" t="s">
        <v>947</v>
      </c>
      <c r="C197" s="80" t="s">
        <v>1820</v>
      </c>
      <c r="D197" s="54" t="s">
        <v>2637</v>
      </c>
      <c r="E197" s="184"/>
      <c r="F197" s="56"/>
      <c r="G197" s="56"/>
      <c r="H197" s="276" t="s">
        <v>953</v>
      </c>
      <c r="I197" s="59" t="s">
        <v>1892</v>
      </c>
      <c r="J197" s="54" t="s">
        <v>1975</v>
      </c>
      <c r="K197" s="29">
        <v>1617643</v>
      </c>
      <c r="L197" s="88" t="s">
        <v>2587</v>
      </c>
      <c r="M197" s="89" t="s">
        <v>126</v>
      </c>
      <c r="N197" s="64" t="s">
        <v>2588</v>
      </c>
      <c r="O197" s="58" t="s">
        <v>137</v>
      </c>
      <c r="P197" s="112" t="s">
        <v>149</v>
      </c>
      <c r="Q197" s="147" t="s">
        <v>92</v>
      </c>
      <c r="R197" s="29">
        <v>1</v>
      </c>
      <c r="S197" s="84"/>
      <c r="T197" s="84"/>
      <c r="U197" s="84"/>
      <c r="V197" s="84"/>
      <c r="W197" s="84"/>
    </row>
    <row r="198" spans="1:23" s="43" customFormat="1" ht="12.75" customHeight="1">
      <c r="A198" s="29">
        <v>113</v>
      </c>
      <c r="B198" s="276" t="s">
        <v>948</v>
      </c>
      <c r="C198" s="80" t="s">
        <v>1820</v>
      </c>
      <c r="D198" s="54" t="s">
        <v>2638</v>
      </c>
      <c r="E198" s="184"/>
      <c r="F198" s="56"/>
      <c r="G198" s="56"/>
      <c r="H198" s="276" t="s">
        <v>954</v>
      </c>
      <c r="I198" s="1"/>
      <c r="J198" s="54" t="s">
        <v>1989</v>
      </c>
      <c r="K198" s="56"/>
      <c r="L198" s="88" t="s">
        <v>2589</v>
      </c>
      <c r="M198" s="89" t="s">
        <v>126</v>
      </c>
      <c r="N198" s="64" t="s">
        <v>2590</v>
      </c>
      <c r="O198" s="58" t="s">
        <v>138</v>
      </c>
      <c r="P198" s="112" t="s">
        <v>150</v>
      </c>
      <c r="Q198" s="147" t="s">
        <v>92</v>
      </c>
      <c r="R198" s="29">
        <v>1</v>
      </c>
      <c r="S198" s="84"/>
      <c r="T198" s="84"/>
      <c r="U198" s="84"/>
      <c r="V198" s="84"/>
      <c r="W198" s="84"/>
    </row>
    <row r="199" spans="1:23" s="43" customFormat="1" ht="12.75" customHeight="1">
      <c r="A199" s="29">
        <v>114</v>
      </c>
      <c r="B199" s="276" t="s">
        <v>949</v>
      </c>
      <c r="C199" s="80" t="s">
        <v>1820</v>
      </c>
      <c r="D199" s="54" t="s">
        <v>2639</v>
      </c>
      <c r="E199" s="184"/>
      <c r="F199" s="74"/>
      <c r="G199" s="74"/>
      <c r="H199" s="276" t="s">
        <v>955</v>
      </c>
      <c r="I199" s="80"/>
      <c r="J199" s="54" t="s">
        <v>1990</v>
      </c>
      <c r="K199" s="56"/>
      <c r="L199" s="88" t="s">
        <v>2591</v>
      </c>
      <c r="M199"/>
      <c r="N199"/>
      <c r="O199"/>
      <c r="P199"/>
      <c r="Q199" s="147" t="s">
        <v>92</v>
      </c>
      <c r="R199" s="29">
        <v>1</v>
      </c>
      <c r="S199" s="84"/>
      <c r="T199" s="84"/>
      <c r="U199" s="84"/>
      <c r="V199" s="84"/>
      <c r="W199" s="84"/>
    </row>
    <row r="200" spans="1:23" s="43" customFormat="1" ht="12.75" customHeight="1">
      <c r="A200" s="29">
        <v>115</v>
      </c>
      <c r="B200" s="276" t="s">
        <v>950</v>
      </c>
      <c r="C200" s="80" t="s">
        <v>1820</v>
      </c>
      <c r="D200" s="54" t="s">
        <v>2640</v>
      </c>
      <c r="E200" s="185"/>
      <c r="F200" s="74"/>
      <c r="G200" s="74"/>
      <c r="H200" s="276" t="s">
        <v>956</v>
      </c>
      <c r="I200" s="54"/>
      <c r="J200" s="54" t="s">
        <v>1991</v>
      </c>
      <c r="K200" s="56"/>
      <c r="L200" s="88" t="s">
        <v>2592</v>
      </c>
      <c r="M200"/>
      <c r="N200"/>
      <c r="O200"/>
      <c r="P200"/>
      <c r="Q200" s="147" t="s">
        <v>92</v>
      </c>
      <c r="R200" s="29">
        <v>1</v>
      </c>
      <c r="S200" s="84"/>
      <c r="T200" s="84"/>
      <c r="U200" s="84"/>
      <c r="V200" s="84"/>
      <c r="W200" s="84"/>
    </row>
    <row r="201" spans="1:23" s="43" customFormat="1" ht="12.75" customHeight="1">
      <c r="A201" s="29">
        <v>116</v>
      </c>
      <c r="B201" s="276" t="s">
        <v>951</v>
      </c>
      <c r="C201" s="80" t="s">
        <v>1820</v>
      </c>
      <c r="D201" s="54" t="s">
        <v>2641</v>
      </c>
      <c r="E201" s="184"/>
      <c r="F201" s="56"/>
      <c r="G201" s="56"/>
      <c r="H201" s="276" t="s">
        <v>957</v>
      </c>
      <c r="I201" s="54"/>
      <c r="J201" s="54" t="s">
        <v>1992</v>
      </c>
      <c r="K201" s="56"/>
      <c r="L201" s="79" t="s">
        <v>2593</v>
      </c>
      <c r="M201"/>
      <c r="N201"/>
      <c r="O201"/>
      <c r="P201"/>
      <c r="Q201" s="147" t="s">
        <v>92</v>
      </c>
      <c r="R201" s="29">
        <v>1</v>
      </c>
      <c r="S201" s="84"/>
      <c r="T201" s="84"/>
      <c r="U201" s="84"/>
      <c r="V201" s="84"/>
      <c r="W201" s="84"/>
    </row>
    <row r="202" spans="1:23" s="43" customFormat="1" ht="12.75" customHeight="1">
      <c r="A202" s="29">
        <v>117</v>
      </c>
      <c r="B202" s="276" t="s">
        <v>951</v>
      </c>
      <c r="C202" s="80" t="s">
        <v>1820</v>
      </c>
      <c r="D202" s="54" t="s">
        <v>2642</v>
      </c>
      <c r="E202" s="184"/>
      <c r="F202" s="56"/>
      <c r="G202" s="56"/>
      <c r="H202" s="276" t="s">
        <v>958</v>
      </c>
      <c r="I202" s="54"/>
      <c r="J202" s="54" t="s">
        <v>1993</v>
      </c>
      <c r="K202" s="56"/>
      <c r="L202" s="79" t="s">
        <v>2594</v>
      </c>
      <c r="M202"/>
      <c r="N202"/>
      <c r="O202"/>
      <c r="P202"/>
      <c r="Q202" s="147" t="s">
        <v>92</v>
      </c>
      <c r="R202" s="29">
        <v>1</v>
      </c>
      <c r="S202" s="84"/>
      <c r="T202" s="84"/>
      <c r="U202" s="84"/>
      <c r="V202" s="84"/>
      <c r="W202" s="84"/>
    </row>
    <row r="203" spans="1:23" s="43" customFormat="1" ht="12.75" customHeight="1">
      <c r="A203" s="29">
        <v>118</v>
      </c>
      <c r="B203" s="276" t="s">
        <v>951</v>
      </c>
      <c r="C203" s="80" t="s">
        <v>1820</v>
      </c>
      <c r="D203" s="54" t="s">
        <v>2643</v>
      </c>
      <c r="E203" s="184"/>
      <c r="F203" s="56"/>
      <c r="G203" s="56"/>
      <c r="H203" s="276" t="s">
        <v>959</v>
      </c>
      <c r="I203" s="54"/>
      <c r="J203" s="54" t="s">
        <v>1994</v>
      </c>
      <c r="K203" s="56"/>
      <c r="L203" s="79" t="s">
        <v>2595</v>
      </c>
      <c r="M203"/>
      <c r="N203"/>
      <c r="O203"/>
      <c r="P203"/>
      <c r="Q203" s="147" t="s">
        <v>92</v>
      </c>
      <c r="R203" s="29">
        <v>1</v>
      </c>
      <c r="S203" s="84"/>
      <c r="T203" s="84"/>
      <c r="U203" s="84"/>
      <c r="V203" s="84"/>
      <c r="W203" s="84"/>
    </row>
    <row r="204" spans="1:23" s="43" customFormat="1" ht="12.75" customHeight="1">
      <c r="A204" s="68">
        <v>119</v>
      </c>
      <c r="B204" s="317" t="s">
        <v>952</v>
      </c>
      <c r="C204" s="81" t="s">
        <v>1819</v>
      </c>
      <c r="D204" s="66" t="s">
        <v>1900</v>
      </c>
      <c r="E204" s="186"/>
      <c r="F204" s="68"/>
      <c r="G204" s="68"/>
      <c r="H204" s="317" t="s">
        <v>960</v>
      </c>
      <c r="I204" s="66"/>
      <c r="J204" s="66" t="s">
        <v>1976</v>
      </c>
      <c r="K204" s="68"/>
      <c r="L204" s="98" t="s">
        <v>2596</v>
      </c>
      <c r="M204" s="261"/>
      <c r="N204" s="261"/>
      <c r="O204" s="261"/>
      <c r="P204" s="261"/>
      <c r="Q204" s="148" t="s">
        <v>92</v>
      </c>
      <c r="R204" s="94">
        <v>1</v>
      </c>
      <c r="S204" s="84"/>
      <c r="T204" s="84"/>
      <c r="U204" s="84"/>
      <c r="V204" s="84"/>
      <c r="W204" s="84"/>
    </row>
    <row r="205" spans="1:18" s="57" customFormat="1" ht="12.75">
      <c r="A205" s="56"/>
      <c r="B205" s="80"/>
      <c r="C205" s="80"/>
      <c r="E205" s="84"/>
      <c r="F205" s="172"/>
      <c r="G205" s="172"/>
      <c r="H205" s="80"/>
      <c r="I205" s="64" t="s">
        <v>1730</v>
      </c>
      <c r="J205" s="84"/>
      <c r="K205" s="29"/>
      <c r="L205" s="64" t="s">
        <v>2241</v>
      </c>
      <c r="M205" s="104" t="s">
        <v>3096</v>
      </c>
      <c r="N205" s="64" t="s">
        <v>3098</v>
      </c>
      <c r="O205" s="64" t="s">
        <v>3100</v>
      </c>
      <c r="P205" s="115" t="s">
        <v>3102</v>
      </c>
      <c r="Q205" s="56"/>
      <c r="R205" s="29">
        <v>0</v>
      </c>
    </row>
    <row r="206" spans="4:19" ht="12.75">
      <c r="D206" s="64"/>
      <c r="E206" s="43"/>
      <c r="I206" s="64"/>
      <c r="J206" s="43"/>
      <c r="K206" s="29"/>
      <c r="L206" s="64" t="s">
        <v>2240</v>
      </c>
      <c r="M206" s="104" t="s">
        <v>3097</v>
      </c>
      <c r="N206" s="64" t="s">
        <v>3099</v>
      </c>
      <c r="O206" s="64" t="s">
        <v>3101</v>
      </c>
      <c r="P206" s="114" t="s">
        <v>3103</v>
      </c>
      <c r="R206" s="29">
        <v>0</v>
      </c>
      <c r="S206"/>
    </row>
    <row r="207" spans="1:19" ht="12.75">
      <c r="A207" s="29">
        <v>120</v>
      </c>
      <c r="B207" s="80" t="s">
        <v>659</v>
      </c>
      <c r="C207" s="80" t="s">
        <v>1819</v>
      </c>
      <c r="D207" s="64" t="s">
        <v>1654</v>
      </c>
      <c r="E207" s="43"/>
      <c r="H207" s="80" t="s">
        <v>1012</v>
      </c>
      <c r="I207" s="64"/>
      <c r="J207" s="43"/>
      <c r="K207" s="29"/>
      <c r="L207" s="64" t="s">
        <v>2727</v>
      </c>
      <c r="M207" s="104"/>
      <c r="N207" s="64"/>
      <c r="O207" s="64"/>
      <c r="P207" s="114"/>
      <c r="Q207" s="151" t="s">
        <v>93</v>
      </c>
      <c r="R207" s="29">
        <v>1</v>
      </c>
      <c r="S207"/>
    </row>
    <row r="208" spans="1:19" ht="12.75">
      <c r="A208" s="29">
        <v>121</v>
      </c>
      <c r="B208" s="80" t="s">
        <v>660</v>
      </c>
      <c r="C208" s="80" t="s">
        <v>1819</v>
      </c>
      <c r="D208" s="64"/>
      <c r="E208" s="43"/>
      <c r="H208" s="80" t="s">
        <v>1013</v>
      </c>
      <c r="I208" s="64"/>
      <c r="J208" s="84"/>
      <c r="K208" s="29"/>
      <c r="L208" s="64" t="s">
        <v>2726</v>
      </c>
      <c r="M208" s="104"/>
      <c r="N208" s="64"/>
      <c r="O208" s="64"/>
      <c r="P208" s="114"/>
      <c r="Q208" s="151" t="s">
        <v>93</v>
      </c>
      <c r="R208" s="29">
        <v>1</v>
      </c>
      <c r="S208"/>
    </row>
    <row r="209" spans="1:19" ht="12.75">
      <c r="A209" s="29">
        <v>122</v>
      </c>
      <c r="B209" s="80" t="s">
        <v>661</v>
      </c>
      <c r="C209" s="80" t="s">
        <v>1819</v>
      </c>
      <c r="D209" s="64"/>
      <c r="E209" s="43"/>
      <c r="H209" s="80" t="s">
        <v>1014</v>
      </c>
      <c r="I209" s="64"/>
      <c r="J209" s="84"/>
      <c r="K209" s="29"/>
      <c r="L209" s="64" t="s">
        <v>2725</v>
      </c>
      <c r="M209" s="104"/>
      <c r="N209" s="64"/>
      <c r="O209" s="64"/>
      <c r="P209" s="114"/>
      <c r="Q209" s="151" t="s">
        <v>93</v>
      </c>
      <c r="R209" s="29">
        <v>1</v>
      </c>
      <c r="S209"/>
    </row>
    <row r="210" spans="1:19" ht="12.75">
      <c r="A210" s="29">
        <v>123</v>
      </c>
      <c r="B210" s="80" t="s">
        <v>662</v>
      </c>
      <c r="C210" s="80" t="s">
        <v>1819</v>
      </c>
      <c r="D210" s="64"/>
      <c r="E210" s="43"/>
      <c r="H210" s="80" t="s">
        <v>1015</v>
      </c>
      <c r="I210" s="64"/>
      <c r="J210" s="84"/>
      <c r="K210" s="29"/>
      <c r="L210" s="64" t="s">
        <v>2724</v>
      </c>
      <c r="M210" s="104"/>
      <c r="N210" s="64"/>
      <c r="O210" s="64"/>
      <c r="P210" s="115"/>
      <c r="Q210" s="151" t="s">
        <v>93</v>
      </c>
      <c r="R210" s="29">
        <v>1</v>
      </c>
      <c r="S210"/>
    </row>
    <row r="211" spans="1:19" ht="12.75">
      <c r="A211" s="29">
        <v>124</v>
      </c>
      <c r="B211" s="80" t="s">
        <v>663</v>
      </c>
      <c r="C211" s="80" t="s">
        <v>1819</v>
      </c>
      <c r="D211" s="64"/>
      <c r="E211" s="43"/>
      <c r="H211" s="80" t="s">
        <v>1016</v>
      </c>
      <c r="I211" s="64"/>
      <c r="J211" s="84"/>
      <c r="K211" s="29"/>
      <c r="L211" s="64" t="s">
        <v>2723</v>
      </c>
      <c r="M211" s="104"/>
      <c r="N211" s="64"/>
      <c r="O211" s="64"/>
      <c r="P211" s="114"/>
      <c r="Q211" s="151" t="s">
        <v>93</v>
      </c>
      <c r="R211" s="56">
        <v>1</v>
      </c>
      <c r="S211"/>
    </row>
    <row r="212" spans="1:19" ht="12.75">
      <c r="A212" s="94">
        <v>125</v>
      </c>
      <c r="B212" s="81" t="s">
        <v>664</v>
      </c>
      <c r="C212" s="81" t="s">
        <v>1819</v>
      </c>
      <c r="D212" s="67"/>
      <c r="E212" s="209"/>
      <c r="H212" s="81" t="s">
        <v>1017</v>
      </c>
      <c r="I212" s="67"/>
      <c r="J212" s="209"/>
      <c r="K212" s="94"/>
      <c r="L212" s="67" t="s">
        <v>2722</v>
      </c>
      <c r="M212" s="105"/>
      <c r="N212" s="67"/>
      <c r="O212" s="67"/>
      <c r="P212" s="116"/>
      <c r="Q212" s="152" t="s">
        <v>93</v>
      </c>
      <c r="R212" s="68">
        <v>1</v>
      </c>
      <c r="S212"/>
    </row>
    <row r="213" spans="5:19" ht="12.75">
      <c r="E213" s="43"/>
      <c r="I213" s="64" t="s">
        <v>2728</v>
      </c>
      <c r="J213" s="43"/>
      <c r="K213" s="29"/>
      <c r="L213" s="64" t="s">
        <v>2243</v>
      </c>
      <c r="M213" s="104" t="s">
        <v>3096</v>
      </c>
      <c r="N213" s="64" t="s">
        <v>3104</v>
      </c>
      <c r="O213" s="64" t="s">
        <v>3106</v>
      </c>
      <c r="P213" s="114" t="s">
        <v>3108</v>
      </c>
      <c r="R213" s="29">
        <v>0</v>
      </c>
      <c r="S213"/>
    </row>
    <row r="214" spans="4:19" ht="12.75">
      <c r="D214" s="64"/>
      <c r="E214" s="43"/>
      <c r="I214" s="64"/>
      <c r="J214" s="43"/>
      <c r="K214" s="29"/>
      <c r="L214" s="64" t="s">
        <v>2242</v>
      </c>
      <c r="M214" s="104" t="s">
        <v>3097</v>
      </c>
      <c r="N214" s="64" t="s">
        <v>3105</v>
      </c>
      <c r="O214" s="64" t="s">
        <v>3107</v>
      </c>
      <c r="P214" s="114" t="s">
        <v>3109</v>
      </c>
      <c r="R214" s="29">
        <v>0</v>
      </c>
      <c r="S214"/>
    </row>
    <row r="215" spans="1:19" ht="12.75">
      <c r="A215" s="29">
        <v>126</v>
      </c>
      <c r="B215" s="80" t="s">
        <v>665</v>
      </c>
      <c r="C215" s="80" t="s">
        <v>1819</v>
      </c>
      <c r="D215" s="64" t="s">
        <v>1658</v>
      </c>
      <c r="E215" s="43"/>
      <c r="H215" s="80" t="s">
        <v>1018</v>
      </c>
      <c r="I215" s="64"/>
      <c r="J215" s="43"/>
      <c r="K215" s="29"/>
      <c r="L215" s="64" t="s">
        <v>2734</v>
      </c>
      <c r="M215" s="104"/>
      <c r="N215" s="64"/>
      <c r="O215" s="64"/>
      <c r="P215" s="114"/>
      <c r="Q215" s="151" t="s">
        <v>93</v>
      </c>
      <c r="R215" s="29">
        <v>1</v>
      </c>
      <c r="S215"/>
    </row>
    <row r="216" spans="1:19" ht="12.75">
      <c r="A216" s="29">
        <v>127</v>
      </c>
      <c r="B216" s="80" t="s">
        <v>666</v>
      </c>
      <c r="C216" s="80" t="s">
        <v>1819</v>
      </c>
      <c r="D216" s="64"/>
      <c r="E216" s="43"/>
      <c r="H216" s="80" t="s">
        <v>1019</v>
      </c>
      <c r="I216" s="64"/>
      <c r="J216" s="43"/>
      <c r="K216" s="29"/>
      <c r="L216" s="64" t="s">
        <v>2733</v>
      </c>
      <c r="M216" s="104"/>
      <c r="N216" s="64"/>
      <c r="O216" s="64"/>
      <c r="P216" s="114"/>
      <c r="Q216" s="151" t="s">
        <v>93</v>
      </c>
      <c r="R216" s="29">
        <v>1</v>
      </c>
      <c r="S216"/>
    </row>
    <row r="217" spans="1:19" ht="12.75">
      <c r="A217" s="29">
        <v>128</v>
      </c>
      <c r="B217" s="80" t="s">
        <v>667</v>
      </c>
      <c r="C217" s="80" t="s">
        <v>1819</v>
      </c>
      <c r="D217" s="64"/>
      <c r="E217" s="43"/>
      <c r="H217" s="80" t="s">
        <v>1020</v>
      </c>
      <c r="I217" s="64"/>
      <c r="J217" s="84"/>
      <c r="K217" s="29"/>
      <c r="L217" s="64" t="s">
        <v>2732</v>
      </c>
      <c r="M217" s="104"/>
      <c r="N217" s="64"/>
      <c r="O217" s="64"/>
      <c r="P217" s="114"/>
      <c r="Q217" s="151" t="s">
        <v>93</v>
      </c>
      <c r="R217" s="29">
        <v>1</v>
      </c>
      <c r="S217"/>
    </row>
    <row r="218" spans="1:19" ht="12.75">
      <c r="A218" s="29">
        <v>129</v>
      </c>
      <c r="B218" s="80" t="s">
        <v>668</v>
      </c>
      <c r="C218" s="80" t="s">
        <v>1819</v>
      </c>
      <c r="D218" s="64"/>
      <c r="E218" s="43"/>
      <c r="H218" s="80" t="s">
        <v>1021</v>
      </c>
      <c r="I218" s="64"/>
      <c r="J218" s="84"/>
      <c r="K218" s="29"/>
      <c r="L218" s="64" t="s">
        <v>2731</v>
      </c>
      <c r="M218" s="104"/>
      <c r="N218" s="64"/>
      <c r="O218" s="64"/>
      <c r="P218" s="115"/>
      <c r="Q218" s="151" t="s">
        <v>93</v>
      </c>
      <c r="R218" s="29">
        <v>1</v>
      </c>
      <c r="S218"/>
    </row>
    <row r="219" spans="1:19" ht="12.75">
      <c r="A219" s="29">
        <v>130</v>
      </c>
      <c r="B219" s="80" t="s">
        <v>669</v>
      </c>
      <c r="C219" s="80" t="s">
        <v>1819</v>
      </c>
      <c r="D219" s="64"/>
      <c r="E219" s="43"/>
      <c r="H219" s="80" t="s">
        <v>1022</v>
      </c>
      <c r="I219" s="64"/>
      <c r="J219" s="84"/>
      <c r="K219" s="29"/>
      <c r="L219" s="64" t="s">
        <v>2730</v>
      </c>
      <c r="M219" s="104"/>
      <c r="N219" s="64"/>
      <c r="O219" s="64"/>
      <c r="P219" s="115"/>
      <c r="Q219" s="151" t="s">
        <v>93</v>
      </c>
      <c r="R219" s="56">
        <v>1</v>
      </c>
      <c r="S219"/>
    </row>
    <row r="220" spans="1:19" ht="12.75">
      <c r="A220" s="94">
        <v>131</v>
      </c>
      <c r="B220" s="81" t="s">
        <v>670</v>
      </c>
      <c r="C220" s="81" t="s">
        <v>1819</v>
      </c>
      <c r="D220" s="67"/>
      <c r="E220" s="209"/>
      <c r="H220" s="81" t="s">
        <v>1023</v>
      </c>
      <c r="I220" s="67"/>
      <c r="J220" s="209"/>
      <c r="K220" s="94"/>
      <c r="L220" s="67" t="s">
        <v>2729</v>
      </c>
      <c r="M220" s="105"/>
      <c r="N220" s="67"/>
      <c r="O220" s="67"/>
      <c r="P220" s="116"/>
      <c r="Q220" s="152" t="s">
        <v>93</v>
      </c>
      <c r="R220" s="68">
        <v>1</v>
      </c>
      <c r="S220"/>
    </row>
    <row r="221" spans="1:19" ht="12.75" customHeight="1">
      <c r="A221" s="84"/>
      <c r="D221" s="64" t="s">
        <v>1662</v>
      </c>
      <c r="E221" s="43"/>
      <c r="I221" s="64" t="s">
        <v>2735</v>
      </c>
      <c r="J221" s="43"/>
      <c r="K221" s="29"/>
      <c r="L221" s="64" t="s">
        <v>2245</v>
      </c>
      <c r="M221" s="104" t="s">
        <v>3096</v>
      </c>
      <c r="N221" s="64" t="s">
        <v>3110</v>
      </c>
      <c r="O221" s="64" t="s">
        <v>3112</v>
      </c>
      <c r="P221" s="102" t="s">
        <v>3114</v>
      </c>
      <c r="R221" s="29">
        <v>0</v>
      </c>
      <c r="S221"/>
    </row>
    <row r="222" spans="1:19" ht="12.75" customHeight="1">
      <c r="A222" s="84"/>
      <c r="D222" s="64"/>
      <c r="E222" s="43"/>
      <c r="I222" s="64"/>
      <c r="J222" s="43"/>
      <c r="K222" s="29"/>
      <c r="L222" s="64" t="s">
        <v>2244</v>
      </c>
      <c r="M222" s="104" t="s">
        <v>3097</v>
      </c>
      <c r="N222" s="64" t="s">
        <v>3111</v>
      </c>
      <c r="O222" s="64" t="s">
        <v>3113</v>
      </c>
      <c r="P222" s="102" t="s">
        <v>3115</v>
      </c>
      <c r="R222" s="29">
        <v>0</v>
      </c>
      <c r="S222"/>
    </row>
    <row r="223" spans="1:19" ht="12.75" customHeight="1">
      <c r="A223" s="29">
        <v>132</v>
      </c>
      <c r="B223" s="80" t="s">
        <v>671</v>
      </c>
      <c r="C223" s="80" t="s">
        <v>1819</v>
      </c>
      <c r="D223" s="64"/>
      <c r="E223" s="43"/>
      <c r="H223" s="80" t="s">
        <v>1024</v>
      </c>
      <c r="I223" s="64"/>
      <c r="J223" s="43"/>
      <c r="K223" s="29"/>
      <c r="L223" s="64" t="s">
        <v>2741</v>
      </c>
      <c r="M223" s="104"/>
      <c r="N223" s="64"/>
      <c r="O223" s="64"/>
      <c r="P223" s="102"/>
      <c r="Q223" s="151" t="s">
        <v>93</v>
      </c>
      <c r="R223" s="29">
        <v>1</v>
      </c>
      <c r="S223"/>
    </row>
    <row r="224" spans="1:19" ht="12.75" customHeight="1">
      <c r="A224" s="29">
        <v>133</v>
      </c>
      <c r="B224" s="80" t="s">
        <v>672</v>
      </c>
      <c r="C224" s="80" t="s">
        <v>1819</v>
      </c>
      <c r="D224" s="64"/>
      <c r="E224" s="43"/>
      <c r="H224" s="80" t="s">
        <v>1025</v>
      </c>
      <c r="I224" s="64"/>
      <c r="J224" s="43"/>
      <c r="K224" s="29"/>
      <c r="L224" s="64" t="s">
        <v>2740</v>
      </c>
      <c r="M224" s="104"/>
      <c r="N224" s="64"/>
      <c r="O224" s="64"/>
      <c r="P224" s="102"/>
      <c r="Q224" s="151" t="s">
        <v>93</v>
      </c>
      <c r="R224" s="29">
        <v>1</v>
      </c>
      <c r="S224"/>
    </row>
    <row r="225" spans="1:19" ht="12.75">
      <c r="A225" s="29">
        <v>134</v>
      </c>
      <c r="B225" s="80" t="s">
        <v>673</v>
      </c>
      <c r="C225" s="80" t="s">
        <v>1819</v>
      </c>
      <c r="D225" s="64"/>
      <c r="E225" s="43"/>
      <c r="H225" s="80" t="s">
        <v>1026</v>
      </c>
      <c r="I225" s="64"/>
      <c r="J225" s="84"/>
      <c r="K225" s="29"/>
      <c r="L225" s="64" t="s">
        <v>2739</v>
      </c>
      <c r="M225" s="104"/>
      <c r="N225" s="64"/>
      <c r="O225" s="64"/>
      <c r="P225" s="102"/>
      <c r="Q225" s="151" t="s">
        <v>93</v>
      </c>
      <c r="R225" s="29">
        <v>1</v>
      </c>
      <c r="S225"/>
    </row>
    <row r="226" spans="1:19" ht="12.75">
      <c r="A226" s="29">
        <v>136</v>
      </c>
      <c r="B226" s="80" t="s">
        <v>674</v>
      </c>
      <c r="C226" s="80" t="s">
        <v>1819</v>
      </c>
      <c r="D226" s="64"/>
      <c r="E226" s="43"/>
      <c r="H226" s="80" t="s">
        <v>1027</v>
      </c>
      <c r="I226" s="64"/>
      <c r="J226" s="84"/>
      <c r="K226" s="29"/>
      <c r="L226" s="64" t="s">
        <v>2738</v>
      </c>
      <c r="M226" s="104"/>
      <c r="N226" s="64"/>
      <c r="O226" s="64"/>
      <c r="P226" s="106"/>
      <c r="Q226" s="151" t="s">
        <v>93</v>
      </c>
      <c r="R226" s="29">
        <v>1</v>
      </c>
      <c r="S226"/>
    </row>
    <row r="227" spans="1:19" ht="12.75">
      <c r="A227" s="29">
        <v>137</v>
      </c>
      <c r="B227" s="80" t="s">
        <v>675</v>
      </c>
      <c r="C227" s="80" t="s">
        <v>1819</v>
      </c>
      <c r="D227" s="64"/>
      <c r="E227" s="43"/>
      <c r="H227" s="80" t="s">
        <v>1028</v>
      </c>
      <c r="I227" s="64"/>
      <c r="J227" s="84"/>
      <c r="K227" s="29"/>
      <c r="L227" s="64" t="s">
        <v>2737</v>
      </c>
      <c r="M227" s="104"/>
      <c r="N227" s="64"/>
      <c r="O227" s="64"/>
      <c r="P227" s="102"/>
      <c r="Q227" s="151" t="s">
        <v>93</v>
      </c>
      <c r="R227" s="56">
        <v>1</v>
      </c>
      <c r="S227"/>
    </row>
    <row r="228" spans="1:19" ht="12.75">
      <c r="A228" s="94">
        <v>138</v>
      </c>
      <c r="B228" s="81" t="s">
        <v>676</v>
      </c>
      <c r="C228" s="81" t="s">
        <v>1819</v>
      </c>
      <c r="D228" s="67"/>
      <c r="E228" s="209"/>
      <c r="H228" s="81" t="s">
        <v>1029</v>
      </c>
      <c r="I228" s="67"/>
      <c r="J228" s="209"/>
      <c r="K228" s="94"/>
      <c r="L228" s="67" t="s">
        <v>2736</v>
      </c>
      <c r="M228" s="105"/>
      <c r="N228" s="67"/>
      <c r="O228" s="67"/>
      <c r="P228" s="103"/>
      <c r="Q228" s="152" t="s">
        <v>93</v>
      </c>
      <c r="R228" s="68">
        <v>1</v>
      </c>
      <c r="S228"/>
    </row>
    <row r="229" spans="4:19" ht="12.75">
      <c r="D229" s="64" t="s">
        <v>1666</v>
      </c>
      <c r="E229" s="43"/>
      <c r="I229" s="64" t="s">
        <v>2742</v>
      </c>
      <c r="J229" s="43"/>
      <c r="K229" s="29"/>
      <c r="L229" s="64" t="s">
        <v>2247</v>
      </c>
      <c r="M229" s="104" t="s">
        <v>3096</v>
      </c>
      <c r="N229" s="64" t="s">
        <v>3116</v>
      </c>
      <c r="O229" s="64" t="s">
        <v>3118</v>
      </c>
      <c r="P229" s="102" t="s">
        <v>3120</v>
      </c>
      <c r="R229" s="29">
        <v>0</v>
      </c>
      <c r="S229"/>
    </row>
    <row r="230" spans="4:19" ht="12.75">
      <c r="D230" s="64"/>
      <c r="E230" s="43"/>
      <c r="I230" s="64"/>
      <c r="J230" s="43"/>
      <c r="K230" s="29"/>
      <c r="L230" s="64" t="s">
        <v>2246</v>
      </c>
      <c r="M230" s="104" t="s">
        <v>3097</v>
      </c>
      <c r="N230" s="64" t="s">
        <v>3117</v>
      </c>
      <c r="O230" s="64" t="s">
        <v>3119</v>
      </c>
      <c r="P230" s="102" t="s">
        <v>3121</v>
      </c>
      <c r="R230" s="29">
        <v>0</v>
      </c>
      <c r="S230"/>
    </row>
    <row r="231" spans="1:19" ht="12.75">
      <c r="A231" s="29">
        <v>139</v>
      </c>
      <c r="B231" s="80" t="s">
        <v>677</v>
      </c>
      <c r="C231" s="80" t="s">
        <v>1819</v>
      </c>
      <c r="D231" s="64"/>
      <c r="E231" s="43"/>
      <c r="H231" s="80" t="s">
        <v>1030</v>
      </c>
      <c r="I231" s="64"/>
      <c r="J231" s="43"/>
      <c r="K231" s="29"/>
      <c r="L231" s="64" t="s">
        <v>2748</v>
      </c>
      <c r="M231" s="104"/>
      <c r="N231" s="64"/>
      <c r="O231" s="64"/>
      <c r="P231" s="102"/>
      <c r="Q231" s="151" t="s">
        <v>93</v>
      </c>
      <c r="R231" s="29">
        <v>1</v>
      </c>
      <c r="S231"/>
    </row>
    <row r="232" spans="1:19" ht="12.75">
      <c r="A232" s="29">
        <v>140</v>
      </c>
      <c r="B232" s="80" t="s">
        <v>678</v>
      </c>
      <c r="C232" s="80" t="s">
        <v>1819</v>
      </c>
      <c r="D232" s="64"/>
      <c r="E232" s="43"/>
      <c r="H232" s="80" t="s">
        <v>1031</v>
      </c>
      <c r="I232" s="64"/>
      <c r="J232" s="84"/>
      <c r="K232" s="29"/>
      <c r="L232" s="64" t="s">
        <v>2747</v>
      </c>
      <c r="M232" s="104"/>
      <c r="N232" s="64"/>
      <c r="O232" s="64"/>
      <c r="P232" s="102"/>
      <c r="Q232" s="151" t="s">
        <v>93</v>
      </c>
      <c r="R232" s="29">
        <v>1</v>
      </c>
      <c r="S232"/>
    </row>
    <row r="233" spans="1:19" ht="12.75">
      <c r="A233" s="29">
        <v>141</v>
      </c>
      <c r="B233" s="80" t="s">
        <v>679</v>
      </c>
      <c r="C233" s="80" t="s">
        <v>1819</v>
      </c>
      <c r="D233" s="64"/>
      <c r="E233" s="43"/>
      <c r="H233" s="80" t="s">
        <v>1032</v>
      </c>
      <c r="I233" s="64"/>
      <c r="J233" s="84"/>
      <c r="K233" s="29"/>
      <c r="L233" s="64" t="s">
        <v>2746</v>
      </c>
      <c r="M233" s="104"/>
      <c r="N233" s="64"/>
      <c r="O233" s="64"/>
      <c r="P233" s="102"/>
      <c r="Q233" s="151" t="s">
        <v>93</v>
      </c>
      <c r="R233" s="29">
        <v>1</v>
      </c>
      <c r="S233"/>
    </row>
    <row r="234" spans="1:19" ht="12.75">
      <c r="A234" s="29">
        <v>142</v>
      </c>
      <c r="B234" s="80" t="s">
        <v>680</v>
      </c>
      <c r="C234" s="80" t="s">
        <v>1819</v>
      </c>
      <c r="D234" s="64"/>
      <c r="E234" s="43"/>
      <c r="H234" s="80" t="s">
        <v>1033</v>
      </c>
      <c r="I234" s="64"/>
      <c r="J234" s="84"/>
      <c r="K234" s="29"/>
      <c r="L234" s="64" t="s">
        <v>2745</v>
      </c>
      <c r="M234" s="104"/>
      <c r="N234" s="64"/>
      <c r="O234" s="64"/>
      <c r="P234" s="106"/>
      <c r="Q234" s="151" t="s">
        <v>93</v>
      </c>
      <c r="R234" s="29">
        <v>1</v>
      </c>
      <c r="S234"/>
    </row>
    <row r="235" spans="1:19" ht="12.75">
      <c r="A235" s="29">
        <v>143</v>
      </c>
      <c r="B235" s="80" t="s">
        <v>681</v>
      </c>
      <c r="C235" s="80" t="s">
        <v>1819</v>
      </c>
      <c r="D235" s="64"/>
      <c r="E235" s="43"/>
      <c r="H235" s="80" t="s">
        <v>1034</v>
      </c>
      <c r="I235" s="64"/>
      <c r="J235" s="84"/>
      <c r="K235" s="29"/>
      <c r="L235" s="64" t="s">
        <v>2744</v>
      </c>
      <c r="M235" s="104"/>
      <c r="N235" s="64"/>
      <c r="O235" s="64"/>
      <c r="P235" s="102"/>
      <c r="Q235" s="151" t="s">
        <v>93</v>
      </c>
      <c r="R235" s="56">
        <v>1</v>
      </c>
      <c r="S235"/>
    </row>
    <row r="236" spans="1:19" ht="12.75">
      <c r="A236" s="94">
        <v>144</v>
      </c>
      <c r="B236" s="81" t="s">
        <v>682</v>
      </c>
      <c r="C236" s="81" t="s">
        <v>1819</v>
      </c>
      <c r="D236" s="67"/>
      <c r="E236" s="209"/>
      <c r="H236" s="81" t="s">
        <v>1035</v>
      </c>
      <c r="I236" s="67"/>
      <c r="J236" s="209"/>
      <c r="K236" s="94"/>
      <c r="L236" s="67" t="s">
        <v>2743</v>
      </c>
      <c r="M236" s="105"/>
      <c r="N236" s="67"/>
      <c r="O236" s="67"/>
      <c r="P236" s="103"/>
      <c r="Q236" s="152" t="s">
        <v>93</v>
      </c>
      <c r="R236" s="68">
        <v>1</v>
      </c>
      <c r="S236"/>
    </row>
    <row r="237" spans="4:19" ht="12.75">
      <c r="D237" s="64" t="s">
        <v>1670</v>
      </c>
      <c r="E237" s="43"/>
      <c r="I237" s="64" t="s">
        <v>2749</v>
      </c>
      <c r="J237" s="43"/>
      <c r="K237" s="29"/>
      <c r="L237" s="64" t="s">
        <v>2249</v>
      </c>
      <c r="M237" s="104" t="s">
        <v>3096</v>
      </c>
      <c r="N237" s="64" t="s">
        <v>3122</v>
      </c>
      <c r="O237" s="64" t="s">
        <v>3124</v>
      </c>
      <c r="P237" s="102" t="s">
        <v>3126</v>
      </c>
      <c r="R237" s="29">
        <v>0</v>
      </c>
      <c r="S237"/>
    </row>
    <row r="238" spans="4:19" ht="12.75">
      <c r="D238" s="64"/>
      <c r="E238" s="43"/>
      <c r="I238" s="64"/>
      <c r="J238" s="43"/>
      <c r="K238" s="29"/>
      <c r="L238" s="64" t="s">
        <v>2248</v>
      </c>
      <c r="M238" s="104" t="s">
        <v>3097</v>
      </c>
      <c r="N238" s="64" t="s">
        <v>3123</v>
      </c>
      <c r="O238" s="64" t="s">
        <v>3125</v>
      </c>
      <c r="P238" s="102" t="s">
        <v>3127</v>
      </c>
      <c r="R238" s="29">
        <v>0</v>
      </c>
      <c r="S238"/>
    </row>
    <row r="239" spans="1:19" ht="12.75">
      <c r="A239" s="29">
        <v>145</v>
      </c>
      <c r="B239" s="80" t="s">
        <v>683</v>
      </c>
      <c r="C239" s="80" t="s">
        <v>1819</v>
      </c>
      <c r="D239" s="64"/>
      <c r="E239" s="43"/>
      <c r="H239" s="80" t="s">
        <v>1036</v>
      </c>
      <c r="I239" s="64"/>
      <c r="J239" s="43"/>
      <c r="K239" s="29"/>
      <c r="L239" s="64" t="s">
        <v>2755</v>
      </c>
      <c r="M239" s="104"/>
      <c r="N239" s="64"/>
      <c r="O239" s="64"/>
      <c r="P239" s="102"/>
      <c r="Q239" s="151" t="s">
        <v>93</v>
      </c>
      <c r="R239" s="29">
        <v>1</v>
      </c>
      <c r="S239"/>
    </row>
    <row r="240" spans="1:19" ht="12.75">
      <c r="A240" s="29">
        <v>146</v>
      </c>
      <c r="B240" s="80" t="s">
        <v>684</v>
      </c>
      <c r="C240" s="80" t="s">
        <v>1819</v>
      </c>
      <c r="D240" s="64"/>
      <c r="E240" s="43"/>
      <c r="H240" s="80" t="s">
        <v>1037</v>
      </c>
      <c r="I240" s="64"/>
      <c r="J240" s="43"/>
      <c r="K240" s="29"/>
      <c r="L240" s="64" t="s">
        <v>2754</v>
      </c>
      <c r="M240" s="104"/>
      <c r="N240" s="64"/>
      <c r="O240" s="64"/>
      <c r="P240" s="102"/>
      <c r="Q240" s="151" t="s">
        <v>93</v>
      </c>
      <c r="R240" s="29">
        <v>1</v>
      </c>
      <c r="S240"/>
    </row>
    <row r="241" spans="1:19" ht="12.75" customHeight="1">
      <c r="A241" s="29">
        <v>147</v>
      </c>
      <c r="B241" s="80" t="s">
        <v>685</v>
      </c>
      <c r="C241" s="80" t="s">
        <v>1819</v>
      </c>
      <c r="D241" s="64"/>
      <c r="E241" s="43"/>
      <c r="H241" s="80" t="s">
        <v>1038</v>
      </c>
      <c r="I241" s="64"/>
      <c r="J241" s="84"/>
      <c r="K241" s="29"/>
      <c r="L241" s="64" t="s">
        <v>2753</v>
      </c>
      <c r="M241" s="104"/>
      <c r="N241" s="64"/>
      <c r="O241" s="64"/>
      <c r="P241" s="102"/>
      <c r="Q241" s="151" t="s">
        <v>93</v>
      </c>
      <c r="R241" s="29">
        <v>1</v>
      </c>
      <c r="S241"/>
    </row>
    <row r="242" spans="1:19" ht="12.75" customHeight="1">
      <c r="A242" s="29">
        <v>148</v>
      </c>
      <c r="B242" s="80" t="s">
        <v>686</v>
      </c>
      <c r="C242" s="80" t="s">
        <v>1819</v>
      </c>
      <c r="D242" s="64"/>
      <c r="E242" s="43"/>
      <c r="H242" s="80" t="s">
        <v>1039</v>
      </c>
      <c r="I242" s="64"/>
      <c r="J242" s="84"/>
      <c r="K242" s="29"/>
      <c r="L242" s="64" t="s">
        <v>2752</v>
      </c>
      <c r="M242" s="104"/>
      <c r="N242" s="64"/>
      <c r="O242" s="64"/>
      <c r="P242" s="106"/>
      <c r="Q242" s="151" t="s">
        <v>93</v>
      </c>
      <c r="R242" s="29">
        <v>1</v>
      </c>
      <c r="S242"/>
    </row>
    <row r="243" spans="1:19" ht="12.75" customHeight="1">
      <c r="A243" s="29">
        <v>149</v>
      </c>
      <c r="B243" s="80" t="s">
        <v>687</v>
      </c>
      <c r="C243" s="80" t="s">
        <v>1819</v>
      </c>
      <c r="D243" s="64"/>
      <c r="E243" s="43"/>
      <c r="H243" s="80" t="s">
        <v>1040</v>
      </c>
      <c r="I243" s="64"/>
      <c r="J243" s="84"/>
      <c r="K243" s="29"/>
      <c r="L243" s="64" t="s">
        <v>2751</v>
      </c>
      <c r="M243" s="104"/>
      <c r="N243" s="64"/>
      <c r="O243" s="64"/>
      <c r="P243" s="102"/>
      <c r="Q243" s="151" t="s">
        <v>93</v>
      </c>
      <c r="R243" s="56">
        <v>1</v>
      </c>
      <c r="S243"/>
    </row>
    <row r="244" spans="1:19" ht="12.75" customHeight="1">
      <c r="A244" s="94">
        <v>150</v>
      </c>
      <c r="B244" s="81" t="s">
        <v>688</v>
      </c>
      <c r="C244" s="81" t="s">
        <v>1819</v>
      </c>
      <c r="D244" s="67"/>
      <c r="E244" s="209"/>
      <c r="H244" s="81" t="s">
        <v>1041</v>
      </c>
      <c r="I244" s="67"/>
      <c r="J244" s="209"/>
      <c r="K244" s="94"/>
      <c r="L244" s="67" t="s">
        <v>2750</v>
      </c>
      <c r="M244" s="105"/>
      <c r="N244" s="67"/>
      <c r="O244" s="67"/>
      <c r="P244" s="103"/>
      <c r="Q244" s="152" t="s">
        <v>93</v>
      </c>
      <c r="R244" s="68">
        <v>1</v>
      </c>
      <c r="S244"/>
    </row>
    <row r="245" spans="2:17" ht="15.75">
      <c r="B245" s="85"/>
      <c r="D245" s="86"/>
      <c r="E245" s="43"/>
      <c r="K245" s="196" t="s">
        <v>1323</v>
      </c>
      <c r="Q245" s="146"/>
    </row>
    <row r="246" spans="2:23" ht="12.75" customHeight="1">
      <c r="B246" s="54"/>
      <c r="C246" s="54"/>
      <c r="D246" s="54"/>
      <c r="E246" s="43"/>
      <c r="I246" s="54"/>
      <c r="J246" s="54"/>
      <c r="L246" s="54" t="s">
        <v>1809</v>
      </c>
      <c r="M246" s="54" t="s">
        <v>1810</v>
      </c>
      <c r="N246" s="54"/>
      <c r="O246" s="54" t="s">
        <v>1811</v>
      </c>
      <c r="P246" s="59" t="s">
        <v>1812</v>
      </c>
      <c r="R246" s="29"/>
      <c r="S246" s="57"/>
      <c r="T246" s="57"/>
      <c r="U246" s="57"/>
      <c r="V246" s="57"/>
      <c r="W246" s="57"/>
    </row>
    <row r="247" spans="1:18" s="62" customFormat="1" ht="12.75" customHeight="1">
      <c r="A247" s="61" t="s">
        <v>1813</v>
      </c>
      <c r="B247" s="60" t="s">
        <v>1622</v>
      </c>
      <c r="C247" s="60" t="s">
        <v>1814</v>
      </c>
      <c r="D247" s="60" t="s">
        <v>1736</v>
      </c>
      <c r="E247" s="43"/>
      <c r="F247" s="172"/>
      <c r="G247" s="172"/>
      <c r="H247" s="91" t="s">
        <v>1815</v>
      </c>
      <c r="I247" s="60" t="s">
        <v>1816</v>
      </c>
      <c r="J247" s="60" t="s">
        <v>2832</v>
      </c>
      <c r="K247" s="61" t="s">
        <v>1817</v>
      </c>
      <c r="L247" s="28" t="s">
        <v>2833</v>
      </c>
      <c r="M247" s="93" t="s">
        <v>3044</v>
      </c>
      <c r="N247" s="28" t="s">
        <v>3045</v>
      </c>
      <c r="O247" s="92" t="s">
        <v>3046</v>
      </c>
      <c r="P247" s="28" t="s">
        <v>3047</v>
      </c>
      <c r="Q247" s="61" t="s">
        <v>2620</v>
      </c>
      <c r="R247" s="174" t="s">
        <v>1801</v>
      </c>
    </row>
    <row r="248" spans="2:23" ht="12.75" customHeight="1">
      <c r="B248" s="54"/>
      <c r="C248" s="54"/>
      <c r="D248" s="54"/>
      <c r="E248" s="43"/>
      <c r="H248" s="54"/>
      <c r="I248" s="54"/>
      <c r="J248" s="54"/>
      <c r="K248" s="56" t="s">
        <v>1818</v>
      </c>
      <c r="L248" s="54"/>
      <c r="M248" s="93"/>
      <c r="N248" s="58"/>
      <c r="P248" s="198"/>
      <c r="R248" s="29"/>
      <c r="S248" s="57"/>
      <c r="T248" s="57"/>
      <c r="U248" s="57"/>
      <c r="V248" s="57"/>
      <c r="W248" s="57"/>
    </row>
    <row r="249" spans="2:23" ht="12.75" customHeight="1">
      <c r="B249" s="54"/>
      <c r="C249" s="54"/>
      <c r="D249" s="54"/>
      <c r="E249" s="43"/>
      <c r="I249" s="54"/>
      <c r="J249" s="54"/>
      <c r="L249" s="54"/>
      <c r="M249" s="56"/>
      <c r="N249" s="58"/>
      <c r="O249" s="54"/>
      <c r="P249" s="198"/>
      <c r="R249" s="29"/>
      <c r="S249" s="57"/>
      <c r="T249" s="57"/>
      <c r="U249" s="57"/>
      <c r="V249" s="57"/>
      <c r="W249" s="57"/>
    </row>
    <row r="250" spans="4:19" ht="12.75" customHeight="1">
      <c r="D250" s="64" t="s">
        <v>1674</v>
      </c>
      <c r="E250" s="43"/>
      <c r="I250" s="64" t="s">
        <v>2756</v>
      </c>
      <c r="J250" s="43"/>
      <c r="K250" s="29"/>
      <c r="L250" s="64" t="s">
        <v>2252</v>
      </c>
      <c r="M250" s="104" t="s">
        <v>3096</v>
      </c>
      <c r="N250" s="64" t="s">
        <v>3128</v>
      </c>
      <c r="O250" s="64" t="s">
        <v>3130</v>
      </c>
      <c r="P250" s="102" t="s">
        <v>3132</v>
      </c>
      <c r="R250" s="29">
        <v>0</v>
      </c>
      <c r="S250"/>
    </row>
    <row r="251" spans="4:19" ht="12.75" customHeight="1">
      <c r="D251" s="64"/>
      <c r="E251" s="43"/>
      <c r="I251" s="64"/>
      <c r="J251" s="43"/>
      <c r="K251" s="29"/>
      <c r="L251" s="64" t="s">
        <v>2251</v>
      </c>
      <c r="M251" s="104" t="s">
        <v>3097</v>
      </c>
      <c r="N251" s="64" t="s">
        <v>3129</v>
      </c>
      <c r="O251" s="64" t="s">
        <v>3131</v>
      </c>
      <c r="P251" s="102" t="s">
        <v>3133</v>
      </c>
      <c r="R251" s="29">
        <v>0</v>
      </c>
      <c r="S251"/>
    </row>
    <row r="252" spans="1:19" ht="12.75" customHeight="1">
      <c r="A252" s="29">
        <v>151</v>
      </c>
      <c r="B252" s="80" t="s">
        <v>689</v>
      </c>
      <c r="C252" s="80" t="s">
        <v>1819</v>
      </c>
      <c r="D252" s="64"/>
      <c r="E252" s="43"/>
      <c r="H252" s="80" t="s">
        <v>1042</v>
      </c>
      <c r="I252" s="64"/>
      <c r="J252" s="43"/>
      <c r="K252" s="29"/>
      <c r="L252" s="64" t="s">
        <v>2762</v>
      </c>
      <c r="M252" s="104"/>
      <c r="N252" s="64"/>
      <c r="O252" s="64"/>
      <c r="P252" s="102"/>
      <c r="Q252" s="151" t="s">
        <v>93</v>
      </c>
      <c r="R252" s="29">
        <v>1</v>
      </c>
      <c r="S252"/>
    </row>
    <row r="253" spans="1:19" ht="12.75" customHeight="1">
      <c r="A253" s="29">
        <v>152</v>
      </c>
      <c r="B253" s="80" t="s">
        <v>690</v>
      </c>
      <c r="C253" s="80" t="s">
        <v>1819</v>
      </c>
      <c r="D253" s="64"/>
      <c r="E253" s="43"/>
      <c r="H253" s="80" t="s">
        <v>1043</v>
      </c>
      <c r="I253" s="64"/>
      <c r="J253" s="84"/>
      <c r="K253" s="29"/>
      <c r="L253" s="64" t="s">
        <v>2761</v>
      </c>
      <c r="M253" s="104"/>
      <c r="N253" s="64"/>
      <c r="O253" s="64"/>
      <c r="P253" s="102"/>
      <c r="Q253" s="151" t="s">
        <v>93</v>
      </c>
      <c r="R253" s="29">
        <v>1</v>
      </c>
      <c r="S253"/>
    </row>
    <row r="254" spans="1:19" ht="12.75" customHeight="1">
      <c r="A254" s="29">
        <v>153</v>
      </c>
      <c r="B254" s="80" t="s">
        <v>691</v>
      </c>
      <c r="C254" s="80" t="s">
        <v>1819</v>
      </c>
      <c r="D254" s="64"/>
      <c r="E254" s="43"/>
      <c r="H254" s="80" t="s">
        <v>1044</v>
      </c>
      <c r="I254" s="64"/>
      <c r="J254" s="84"/>
      <c r="K254" s="29"/>
      <c r="L254" s="64" t="s">
        <v>2760</v>
      </c>
      <c r="M254" s="104"/>
      <c r="N254" s="64"/>
      <c r="O254" s="64"/>
      <c r="P254" s="102"/>
      <c r="Q254" s="151" t="s">
        <v>93</v>
      </c>
      <c r="R254" s="29">
        <v>1</v>
      </c>
      <c r="S254"/>
    </row>
    <row r="255" spans="1:19" ht="12.75" customHeight="1">
      <c r="A255" s="29">
        <v>154</v>
      </c>
      <c r="B255" s="80" t="s">
        <v>692</v>
      </c>
      <c r="C255" s="80" t="s">
        <v>1819</v>
      </c>
      <c r="D255" s="64"/>
      <c r="E255" s="43"/>
      <c r="H255" s="80" t="s">
        <v>1045</v>
      </c>
      <c r="I255" s="64"/>
      <c r="J255" s="84"/>
      <c r="K255" s="29"/>
      <c r="L255" s="64" t="s">
        <v>2759</v>
      </c>
      <c r="M255" s="104"/>
      <c r="N255" s="64"/>
      <c r="O255" s="64"/>
      <c r="P255" s="106"/>
      <c r="Q255" s="151" t="s">
        <v>93</v>
      </c>
      <c r="R255" s="29">
        <v>1</v>
      </c>
      <c r="S255"/>
    </row>
    <row r="256" spans="1:19" ht="12.75" customHeight="1">
      <c r="A256" s="29">
        <v>155</v>
      </c>
      <c r="B256" s="80" t="s">
        <v>2137</v>
      </c>
      <c r="C256" s="80" t="s">
        <v>1819</v>
      </c>
      <c r="D256" s="64"/>
      <c r="E256" s="43"/>
      <c r="H256" s="80" t="s">
        <v>1046</v>
      </c>
      <c r="I256" s="64"/>
      <c r="J256" s="84"/>
      <c r="K256" s="29"/>
      <c r="L256" s="64" t="s">
        <v>2758</v>
      </c>
      <c r="M256" s="104"/>
      <c r="N256" s="64"/>
      <c r="O256" s="64"/>
      <c r="P256" s="102"/>
      <c r="Q256" s="151" t="s">
        <v>93</v>
      </c>
      <c r="R256" s="56">
        <v>1</v>
      </c>
      <c r="S256"/>
    </row>
    <row r="257" spans="1:19" ht="12.75" customHeight="1">
      <c r="A257" s="94">
        <v>156</v>
      </c>
      <c r="B257" s="81" t="s">
        <v>2138</v>
      </c>
      <c r="C257" s="81" t="s">
        <v>1819</v>
      </c>
      <c r="D257" s="67"/>
      <c r="E257" s="209"/>
      <c r="H257" s="81" t="s">
        <v>1047</v>
      </c>
      <c r="I257" s="67"/>
      <c r="J257" s="209"/>
      <c r="K257" s="94"/>
      <c r="L257" s="67" t="s">
        <v>2757</v>
      </c>
      <c r="M257" s="105"/>
      <c r="N257" s="67"/>
      <c r="O257" s="67"/>
      <c r="P257" s="103"/>
      <c r="Q257" s="152" t="s">
        <v>93</v>
      </c>
      <c r="R257" s="68">
        <v>1</v>
      </c>
      <c r="S257"/>
    </row>
    <row r="258" spans="4:19" ht="12.75" customHeight="1">
      <c r="D258" s="64" t="s">
        <v>1678</v>
      </c>
      <c r="E258" s="43"/>
      <c r="I258" s="64" t="s">
        <v>2763</v>
      </c>
      <c r="J258" s="43"/>
      <c r="K258" s="29"/>
      <c r="L258" s="64" t="s">
        <v>2254</v>
      </c>
      <c r="M258" s="104" t="s">
        <v>3096</v>
      </c>
      <c r="N258" s="64" t="s">
        <v>3134</v>
      </c>
      <c r="O258" s="64" t="s">
        <v>3136</v>
      </c>
      <c r="P258" s="102" t="s">
        <v>3138</v>
      </c>
      <c r="R258" s="29">
        <v>0</v>
      </c>
      <c r="S258"/>
    </row>
    <row r="259" spans="4:19" ht="12.75" customHeight="1">
      <c r="D259" s="64"/>
      <c r="E259" s="43"/>
      <c r="I259" s="64"/>
      <c r="J259" s="43"/>
      <c r="K259" s="29"/>
      <c r="L259" s="64" t="s">
        <v>2253</v>
      </c>
      <c r="M259" s="104" t="s">
        <v>3097</v>
      </c>
      <c r="N259" s="64" t="s">
        <v>3135</v>
      </c>
      <c r="O259" s="64" t="s">
        <v>3137</v>
      </c>
      <c r="P259" s="102" t="s">
        <v>3139</v>
      </c>
      <c r="R259" s="29">
        <v>0</v>
      </c>
      <c r="S259"/>
    </row>
    <row r="260" spans="1:19" ht="12.75">
      <c r="A260" s="29">
        <v>157</v>
      </c>
      <c r="B260" s="80" t="s">
        <v>2139</v>
      </c>
      <c r="D260" s="64"/>
      <c r="E260" s="43"/>
      <c r="H260" s="80" t="s">
        <v>1048</v>
      </c>
      <c r="I260" s="64"/>
      <c r="J260" s="43"/>
      <c r="K260" s="29"/>
      <c r="L260" s="64" t="s">
        <v>2769</v>
      </c>
      <c r="M260" s="104"/>
      <c r="N260" s="64"/>
      <c r="O260" s="64"/>
      <c r="P260" s="102"/>
      <c r="Q260" s="151" t="s">
        <v>93</v>
      </c>
      <c r="R260" s="29">
        <v>1</v>
      </c>
      <c r="S260"/>
    </row>
    <row r="261" spans="1:19" ht="12.75">
      <c r="A261" s="29">
        <v>158</v>
      </c>
      <c r="B261" s="80" t="s">
        <v>2140</v>
      </c>
      <c r="C261" s="80" t="s">
        <v>1819</v>
      </c>
      <c r="D261" s="64"/>
      <c r="E261" s="43"/>
      <c r="H261" s="80" t="s">
        <v>1049</v>
      </c>
      <c r="I261" s="64"/>
      <c r="J261" s="43"/>
      <c r="K261" s="29"/>
      <c r="L261" s="64" t="s">
        <v>2768</v>
      </c>
      <c r="M261" s="104"/>
      <c r="N261" s="64"/>
      <c r="O261" s="64"/>
      <c r="P261" s="102"/>
      <c r="Q261" s="151" t="s">
        <v>93</v>
      </c>
      <c r="R261" s="29">
        <v>1</v>
      </c>
      <c r="S261"/>
    </row>
    <row r="262" spans="1:19" ht="12.75">
      <c r="A262" s="29">
        <v>159</v>
      </c>
      <c r="B262" s="80" t="s">
        <v>2141</v>
      </c>
      <c r="C262" s="80" t="s">
        <v>1819</v>
      </c>
      <c r="D262" s="64"/>
      <c r="E262" s="43"/>
      <c r="H262" s="80" t="s">
        <v>1050</v>
      </c>
      <c r="I262" s="64"/>
      <c r="J262" s="43"/>
      <c r="K262" s="29"/>
      <c r="L262" s="64" t="s">
        <v>2767</v>
      </c>
      <c r="M262" s="104"/>
      <c r="N262" s="64"/>
      <c r="O262" s="64"/>
      <c r="P262" s="102"/>
      <c r="Q262" s="151" t="s">
        <v>93</v>
      </c>
      <c r="R262" s="29">
        <v>1</v>
      </c>
      <c r="S262"/>
    </row>
    <row r="263" spans="1:19" ht="12.75">
      <c r="A263" s="29">
        <v>160</v>
      </c>
      <c r="B263" s="80" t="s">
        <v>2142</v>
      </c>
      <c r="C263" s="80" t="s">
        <v>1819</v>
      </c>
      <c r="D263" s="64"/>
      <c r="E263" s="43"/>
      <c r="H263" s="80" t="s">
        <v>1051</v>
      </c>
      <c r="I263" s="64"/>
      <c r="J263" s="84"/>
      <c r="K263" s="29"/>
      <c r="L263" s="64" t="s">
        <v>2766</v>
      </c>
      <c r="M263" s="104"/>
      <c r="N263" s="64"/>
      <c r="O263" s="64"/>
      <c r="P263" s="106"/>
      <c r="Q263" s="151" t="s">
        <v>93</v>
      </c>
      <c r="R263" s="29">
        <v>1</v>
      </c>
      <c r="S263"/>
    </row>
    <row r="264" spans="1:19" ht="12.75">
      <c r="A264" s="29">
        <v>161</v>
      </c>
      <c r="B264" s="80" t="s">
        <v>2143</v>
      </c>
      <c r="C264" s="80" t="s">
        <v>1819</v>
      </c>
      <c r="D264" s="64"/>
      <c r="E264" s="43"/>
      <c r="H264" s="80" t="s">
        <v>1052</v>
      </c>
      <c r="I264" s="64"/>
      <c r="J264" s="84"/>
      <c r="K264" s="29"/>
      <c r="L264" s="64" t="s">
        <v>2765</v>
      </c>
      <c r="M264" s="104"/>
      <c r="N264" s="64"/>
      <c r="O264" s="64"/>
      <c r="P264" s="102"/>
      <c r="Q264" s="151" t="s">
        <v>93</v>
      </c>
      <c r="R264" s="56">
        <v>1</v>
      </c>
      <c r="S264"/>
    </row>
    <row r="265" spans="1:19" ht="12.75">
      <c r="A265" s="94">
        <v>162</v>
      </c>
      <c r="B265" s="81" t="s">
        <v>2144</v>
      </c>
      <c r="C265" s="81" t="s">
        <v>1819</v>
      </c>
      <c r="D265" s="67"/>
      <c r="E265" s="209"/>
      <c r="H265" s="81" t="s">
        <v>1053</v>
      </c>
      <c r="I265" s="67"/>
      <c r="J265" s="209"/>
      <c r="K265" s="94"/>
      <c r="L265" s="67" t="s">
        <v>2764</v>
      </c>
      <c r="M265" s="105"/>
      <c r="N265" s="67"/>
      <c r="O265" s="67"/>
      <c r="P265" s="103"/>
      <c r="Q265" s="152" t="s">
        <v>93</v>
      </c>
      <c r="R265" s="68">
        <v>1</v>
      </c>
      <c r="S265"/>
    </row>
    <row r="266" spans="3:19" ht="12.75">
      <c r="C266" s="80" t="s">
        <v>1819</v>
      </c>
      <c r="D266" s="64" t="s">
        <v>1682</v>
      </c>
      <c r="E266" s="43"/>
      <c r="I266" s="64" t="s">
        <v>2770</v>
      </c>
      <c r="J266" s="43"/>
      <c r="K266" s="29"/>
      <c r="L266" s="64" t="s">
        <v>2256</v>
      </c>
      <c r="M266" s="104" t="s">
        <v>3096</v>
      </c>
      <c r="N266" s="64" t="s">
        <v>3140</v>
      </c>
      <c r="O266" s="64" t="s">
        <v>3142</v>
      </c>
      <c r="P266" s="102" t="s">
        <v>3144</v>
      </c>
      <c r="R266" s="29">
        <v>0</v>
      </c>
      <c r="S266"/>
    </row>
    <row r="267" spans="4:19" ht="12.75">
      <c r="D267" s="64"/>
      <c r="E267" s="43"/>
      <c r="I267" s="64"/>
      <c r="J267" s="43"/>
      <c r="K267" s="29"/>
      <c r="L267" s="64" t="s">
        <v>2255</v>
      </c>
      <c r="M267" s="104" t="s">
        <v>3097</v>
      </c>
      <c r="N267" s="64" t="s">
        <v>3141</v>
      </c>
      <c r="O267" s="64" t="s">
        <v>3143</v>
      </c>
      <c r="P267" s="102" t="s">
        <v>3145</v>
      </c>
      <c r="R267" s="29">
        <v>0</v>
      </c>
      <c r="S267"/>
    </row>
    <row r="268" spans="4:19" ht="12.75">
      <c r="D268" s="64"/>
      <c r="E268" s="43"/>
      <c r="H268" s="80" t="s">
        <v>1054</v>
      </c>
      <c r="I268" s="64"/>
      <c r="J268" s="43"/>
      <c r="K268" s="29"/>
      <c r="L268" s="64" t="s">
        <v>2776</v>
      </c>
      <c r="M268" s="104"/>
      <c r="N268" s="64"/>
      <c r="O268" s="64"/>
      <c r="P268" s="102"/>
      <c r="Q268" s="151" t="s">
        <v>93</v>
      </c>
      <c r="R268" s="29">
        <v>1</v>
      </c>
      <c r="S268"/>
    </row>
    <row r="269" spans="1:19" ht="12.75">
      <c r="A269" s="29">
        <v>163</v>
      </c>
      <c r="B269" s="80" t="s">
        <v>2145</v>
      </c>
      <c r="C269" s="80" t="s">
        <v>1819</v>
      </c>
      <c r="D269" s="64"/>
      <c r="E269" s="43"/>
      <c r="H269" s="80" t="s">
        <v>1055</v>
      </c>
      <c r="I269" s="64"/>
      <c r="J269" s="43"/>
      <c r="K269" s="29"/>
      <c r="L269" s="64" t="s">
        <v>2775</v>
      </c>
      <c r="M269" s="104"/>
      <c r="N269" s="64"/>
      <c r="O269" s="64"/>
      <c r="P269" s="102"/>
      <c r="Q269" s="151" t="s">
        <v>93</v>
      </c>
      <c r="R269" s="29">
        <v>1</v>
      </c>
      <c r="S269"/>
    </row>
    <row r="270" spans="1:19" ht="12.75">
      <c r="A270" s="29">
        <v>164</v>
      </c>
      <c r="B270" s="80" t="s">
        <v>2146</v>
      </c>
      <c r="C270" s="80" t="s">
        <v>1819</v>
      </c>
      <c r="D270" s="64"/>
      <c r="E270" s="43"/>
      <c r="H270" s="80" t="s">
        <v>1056</v>
      </c>
      <c r="I270" s="64"/>
      <c r="J270" s="84"/>
      <c r="K270" s="29"/>
      <c r="L270" s="64" t="s">
        <v>2774</v>
      </c>
      <c r="M270" s="104"/>
      <c r="N270" s="64"/>
      <c r="O270" s="64"/>
      <c r="P270" s="102"/>
      <c r="Q270" s="151" t="s">
        <v>93</v>
      </c>
      <c r="R270" s="29">
        <v>1</v>
      </c>
      <c r="S270"/>
    </row>
    <row r="271" spans="1:19" ht="12.75">
      <c r="A271" s="29">
        <v>165</v>
      </c>
      <c r="B271" s="80" t="s">
        <v>2147</v>
      </c>
      <c r="C271" s="80" t="s">
        <v>1819</v>
      </c>
      <c r="D271" s="64"/>
      <c r="E271" s="43"/>
      <c r="H271" s="80" t="s">
        <v>1057</v>
      </c>
      <c r="I271" s="64"/>
      <c r="J271" s="84"/>
      <c r="K271" s="29"/>
      <c r="L271" s="64" t="s">
        <v>2773</v>
      </c>
      <c r="M271" s="104"/>
      <c r="N271" s="64"/>
      <c r="O271" s="64"/>
      <c r="P271" s="106"/>
      <c r="Q271" s="151" t="s">
        <v>93</v>
      </c>
      <c r="R271" s="29">
        <v>1</v>
      </c>
      <c r="S271"/>
    </row>
    <row r="272" spans="1:19" ht="12.75">
      <c r="A272" s="29">
        <v>166</v>
      </c>
      <c r="B272" s="80" t="s">
        <v>2148</v>
      </c>
      <c r="C272" s="80" t="s">
        <v>1819</v>
      </c>
      <c r="D272" s="64"/>
      <c r="E272" s="43"/>
      <c r="H272" s="80" t="s">
        <v>1058</v>
      </c>
      <c r="I272" s="64"/>
      <c r="J272" s="84"/>
      <c r="K272" s="29"/>
      <c r="L272" s="64" t="s">
        <v>2772</v>
      </c>
      <c r="M272" s="104"/>
      <c r="N272" s="64"/>
      <c r="O272" s="64"/>
      <c r="P272" s="102"/>
      <c r="Q272" s="151" t="s">
        <v>93</v>
      </c>
      <c r="R272" s="56">
        <v>1</v>
      </c>
      <c r="S272"/>
    </row>
    <row r="273" spans="1:19" ht="12.75">
      <c r="A273" s="94">
        <v>167</v>
      </c>
      <c r="B273" s="81" t="s">
        <v>2149</v>
      </c>
      <c r="C273" s="81" t="s">
        <v>1819</v>
      </c>
      <c r="D273" s="67"/>
      <c r="E273" s="209"/>
      <c r="H273" s="81" t="s">
        <v>1059</v>
      </c>
      <c r="I273" s="67"/>
      <c r="J273" s="209"/>
      <c r="K273" s="94"/>
      <c r="L273" s="67" t="s">
        <v>2771</v>
      </c>
      <c r="M273" s="105"/>
      <c r="N273" s="67"/>
      <c r="O273" s="67"/>
      <c r="P273" s="103"/>
      <c r="Q273" s="152" t="s">
        <v>93</v>
      </c>
      <c r="R273" s="68">
        <v>1</v>
      </c>
      <c r="S273"/>
    </row>
    <row r="274" spans="4:19" ht="12.75">
      <c r="D274" s="64" t="s">
        <v>1686</v>
      </c>
      <c r="E274" s="43"/>
      <c r="I274" s="64" t="s">
        <v>2777</v>
      </c>
      <c r="J274" s="43"/>
      <c r="K274" s="29"/>
      <c r="L274" s="64" t="s">
        <v>2258</v>
      </c>
      <c r="M274" s="104" t="s">
        <v>3096</v>
      </c>
      <c r="N274" s="64" t="s">
        <v>3146</v>
      </c>
      <c r="O274" s="64" t="s">
        <v>3148</v>
      </c>
      <c r="P274" s="102" t="s">
        <v>3150</v>
      </c>
      <c r="R274" s="29">
        <v>0</v>
      </c>
      <c r="S274"/>
    </row>
    <row r="275" spans="4:19" ht="12.75">
      <c r="D275" s="64"/>
      <c r="E275" s="43"/>
      <c r="I275" s="64"/>
      <c r="J275" s="43"/>
      <c r="K275" s="29"/>
      <c r="L275" s="64" t="s">
        <v>2257</v>
      </c>
      <c r="M275" s="104" t="s">
        <v>3097</v>
      </c>
      <c r="N275" s="64" t="s">
        <v>3147</v>
      </c>
      <c r="O275" s="64" t="s">
        <v>3149</v>
      </c>
      <c r="P275" s="102" t="s">
        <v>3151</v>
      </c>
      <c r="R275" s="29">
        <v>0</v>
      </c>
      <c r="S275"/>
    </row>
    <row r="276" spans="1:19" ht="12.75">
      <c r="A276" s="29">
        <v>168</v>
      </c>
      <c r="B276" s="80" t="s">
        <v>2150</v>
      </c>
      <c r="C276" s="80" t="s">
        <v>1819</v>
      </c>
      <c r="D276" s="64"/>
      <c r="E276" s="43"/>
      <c r="H276" s="80" t="s">
        <v>1060</v>
      </c>
      <c r="I276" s="64"/>
      <c r="J276" s="43"/>
      <c r="K276" s="29"/>
      <c r="L276" s="64" t="s">
        <v>2783</v>
      </c>
      <c r="M276" s="104"/>
      <c r="N276" s="64"/>
      <c r="O276" s="64"/>
      <c r="P276" s="102"/>
      <c r="Q276" s="151" t="s">
        <v>93</v>
      </c>
      <c r="R276" s="29">
        <v>1</v>
      </c>
      <c r="S276"/>
    </row>
    <row r="277" spans="1:19" ht="12.75">
      <c r="A277" s="29">
        <v>169</v>
      </c>
      <c r="B277" s="80" t="s">
        <v>2151</v>
      </c>
      <c r="C277" s="80" t="s">
        <v>1819</v>
      </c>
      <c r="D277" s="64"/>
      <c r="E277" s="43"/>
      <c r="H277" s="80" t="s">
        <v>1061</v>
      </c>
      <c r="I277" s="64"/>
      <c r="J277" s="43"/>
      <c r="K277" s="29"/>
      <c r="L277" s="64" t="s">
        <v>2782</v>
      </c>
      <c r="M277" s="104"/>
      <c r="N277" s="64"/>
      <c r="O277" s="64"/>
      <c r="P277" s="102"/>
      <c r="Q277" s="151" t="s">
        <v>93</v>
      </c>
      <c r="R277" s="29">
        <v>1</v>
      </c>
      <c r="S277"/>
    </row>
    <row r="278" spans="1:19" ht="12.75">
      <c r="A278" s="29">
        <v>170</v>
      </c>
      <c r="B278" s="80" t="s">
        <v>2152</v>
      </c>
      <c r="C278" s="80" t="s">
        <v>1819</v>
      </c>
      <c r="D278" s="64"/>
      <c r="E278" s="43"/>
      <c r="H278" s="80" t="s">
        <v>1062</v>
      </c>
      <c r="I278" s="64"/>
      <c r="J278" s="84"/>
      <c r="K278" s="29"/>
      <c r="L278" s="64" t="s">
        <v>2781</v>
      </c>
      <c r="M278" s="104"/>
      <c r="N278" s="64"/>
      <c r="O278" s="64"/>
      <c r="P278" s="102"/>
      <c r="Q278" s="151" t="s">
        <v>93</v>
      </c>
      <c r="R278" s="29">
        <v>1</v>
      </c>
      <c r="S278"/>
    </row>
    <row r="279" spans="1:19" ht="12.75">
      <c r="A279" s="29">
        <v>171</v>
      </c>
      <c r="B279" s="80" t="s">
        <v>2153</v>
      </c>
      <c r="C279" s="80" t="s">
        <v>1819</v>
      </c>
      <c r="D279" s="64"/>
      <c r="E279" s="43"/>
      <c r="H279" s="80" t="s">
        <v>1063</v>
      </c>
      <c r="I279" s="64"/>
      <c r="J279" s="84"/>
      <c r="K279" s="29"/>
      <c r="L279" s="64" t="s">
        <v>2780</v>
      </c>
      <c r="M279" s="104"/>
      <c r="N279" s="64"/>
      <c r="O279" s="64"/>
      <c r="P279" s="106"/>
      <c r="Q279" s="151" t="s">
        <v>93</v>
      </c>
      <c r="R279" s="29">
        <v>1</v>
      </c>
      <c r="S279"/>
    </row>
    <row r="280" spans="1:19" ht="12.75">
      <c r="A280" s="29">
        <v>172</v>
      </c>
      <c r="B280" s="80" t="s">
        <v>2154</v>
      </c>
      <c r="C280" s="80" t="s">
        <v>1819</v>
      </c>
      <c r="D280" s="64"/>
      <c r="E280" s="43"/>
      <c r="H280" s="80" t="s">
        <v>1064</v>
      </c>
      <c r="I280" s="64"/>
      <c r="J280" s="84"/>
      <c r="K280" s="29"/>
      <c r="L280" s="64" t="s">
        <v>2779</v>
      </c>
      <c r="M280" s="104"/>
      <c r="N280" s="64"/>
      <c r="O280" s="64"/>
      <c r="P280" s="102"/>
      <c r="Q280" s="151" t="s">
        <v>93</v>
      </c>
      <c r="R280" s="56">
        <v>1</v>
      </c>
      <c r="S280"/>
    </row>
    <row r="281" spans="1:19" ht="12.75">
      <c r="A281" s="94">
        <v>173</v>
      </c>
      <c r="B281" s="81" t="s">
        <v>2155</v>
      </c>
      <c r="C281" s="81" t="s">
        <v>1819</v>
      </c>
      <c r="D281" s="67"/>
      <c r="E281" s="209"/>
      <c r="H281" s="81" t="s">
        <v>1065</v>
      </c>
      <c r="I281" s="67"/>
      <c r="J281" s="209"/>
      <c r="K281" s="94"/>
      <c r="L281" s="67" t="s">
        <v>2778</v>
      </c>
      <c r="M281" s="105"/>
      <c r="N281" s="67"/>
      <c r="O281" s="67"/>
      <c r="P281" s="103"/>
      <c r="Q281" s="152" t="s">
        <v>93</v>
      </c>
      <c r="R281" s="68">
        <v>1</v>
      </c>
      <c r="S281"/>
    </row>
    <row r="282" spans="4:19" ht="12.75">
      <c r="D282" s="64" t="s">
        <v>1689</v>
      </c>
      <c r="E282" s="43"/>
      <c r="I282" s="64" t="s">
        <v>2784</v>
      </c>
      <c r="J282" s="43"/>
      <c r="K282" s="29"/>
      <c r="L282" s="64" t="s">
        <v>2260</v>
      </c>
      <c r="M282" s="104" t="s">
        <v>3096</v>
      </c>
      <c r="N282" s="64" t="s">
        <v>3152</v>
      </c>
      <c r="O282" s="64" t="s">
        <v>3154</v>
      </c>
      <c r="P282" s="102" t="s">
        <v>3156</v>
      </c>
      <c r="R282" s="29">
        <v>0</v>
      </c>
      <c r="S282"/>
    </row>
    <row r="283" spans="4:19" ht="12.75">
      <c r="D283" s="64"/>
      <c r="E283" s="43"/>
      <c r="I283" s="64"/>
      <c r="J283" s="43"/>
      <c r="K283" s="29"/>
      <c r="L283" s="64" t="s">
        <v>2259</v>
      </c>
      <c r="M283" s="104" t="s">
        <v>3097</v>
      </c>
      <c r="N283" s="64" t="s">
        <v>3153</v>
      </c>
      <c r="O283" s="64" t="s">
        <v>3155</v>
      </c>
      <c r="P283" s="102" t="s">
        <v>3157</v>
      </c>
      <c r="R283" s="29">
        <v>0</v>
      </c>
      <c r="S283"/>
    </row>
    <row r="284" spans="1:19" ht="12.75">
      <c r="A284" s="29">
        <v>174</v>
      </c>
      <c r="B284" s="80" t="s">
        <v>2156</v>
      </c>
      <c r="C284" s="80" t="s">
        <v>1819</v>
      </c>
      <c r="D284" s="64"/>
      <c r="E284" s="43"/>
      <c r="H284" s="80" t="s">
        <v>1066</v>
      </c>
      <c r="I284" s="64"/>
      <c r="J284" s="43"/>
      <c r="K284" s="29"/>
      <c r="L284" s="64" t="s">
        <v>2790</v>
      </c>
      <c r="M284" s="104"/>
      <c r="N284" s="64"/>
      <c r="O284" s="64"/>
      <c r="P284" s="102"/>
      <c r="Q284" s="151" t="s">
        <v>93</v>
      </c>
      <c r="R284" s="29">
        <v>1</v>
      </c>
      <c r="S284"/>
    </row>
    <row r="285" spans="1:19" ht="12.75">
      <c r="A285" s="29">
        <v>175</v>
      </c>
      <c r="B285" s="80" t="s">
        <v>2157</v>
      </c>
      <c r="C285" s="80" t="s">
        <v>1819</v>
      </c>
      <c r="D285" s="64"/>
      <c r="E285" s="43"/>
      <c r="H285" s="80" t="s">
        <v>1067</v>
      </c>
      <c r="I285" s="64"/>
      <c r="J285" s="43"/>
      <c r="K285" s="29"/>
      <c r="L285" s="64" t="s">
        <v>2789</v>
      </c>
      <c r="M285" s="104"/>
      <c r="N285" s="64"/>
      <c r="O285" s="64"/>
      <c r="P285" s="102"/>
      <c r="Q285" s="151" t="s">
        <v>93</v>
      </c>
      <c r="R285" s="29">
        <v>1</v>
      </c>
      <c r="S285"/>
    </row>
    <row r="286" spans="1:19" ht="12.75">
      <c r="A286" s="29">
        <v>176</v>
      </c>
      <c r="B286" s="80" t="s">
        <v>2158</v>
      </c>
      <c r="C286" s="80" t="s">
        <v>1819</v>
      </c>
      <c r="D286" s="64"/>
      <c r="E286" s="43"/>
      <c r="H286" s="80" t="s">
        <v>1068</v>
      </c>
      <c r="I286" s="64"/>
      <c r="J286" s="43"/>
      <c r="K286" s="29"/>
      <c r="L286" s="64" t="s">
        <v>2788</v>
      </c>
      <c r="M286" s="104"/>
      <c r="N286" s="64"/>
      <c r="O286" s="64"/>
      <c r="P286" s="102"/>
      <c r="Q286" s="151" t="s">
        <v>93</v>
      </c>
      <c r="R286" s="29">
        <v>1</v>
      </c>
      <c r="S286"/>
    </row>
    <row r="287" spans="1:19" ht="12.75">
      <c r="A287" s="29">
        <v>177</v>
      </c>
      <c r="B287" s="80" t="s">
        <v>2159</v>
      </c>
      <c r="C287" s="80" t="s">
        <v>1819</v>
      </c>
      <c r="D287" s="64"/>
      <c r="E287" s="43"/>
      <c r="H287" s="80" t="s">
        <v>1069</v>
      </c>
      <c r="I287" s="64"/>
      <c r="J287" s="84"/>
      <c r="K287" s="29"/>
      <c r="L287" s="64" t="s">
        <v>2787</v>
      </c>
      <c r="M287" s="104"/>
      <c r="N287" s="64"/>
      <c r="O287" s="64"/>
      <c r="P287" s="106"/>
      <c r="Q287" s="151" t="s">
        <v>93</v>
      </c>
      <c r="R287" s="29">
        <v>1</v>
      </c>
      <c r="S287"/>
    </row>
    <row r="288" spans="1:19" ht="12.75">
      <c r="A288" s="29">
        <v>178</v>
      </c>
      <c r="B288" s="80" t="s">
        <v>2160</v>
      </c>
      <c r="C288" s="80" t="s">
        <v>1819</v>
      </c>
      <c r="D288" s="64"/>
      <c r="E288" s="43"/>
      <c r="H288" s="80" t="s">
        <v>1070</v>
      </c>
      <c r="I288" s="64"/>
      <c r="J288" s="84"/>
      <c r="K288" s="29"/>
      <c r="L288" s="64" t="s">
        <v>2786</v>
      </c>
      <c r="M288" s="104"/>
      <c r="N288" s="64"/>
      <c r="O288" s="64"/>
      <c r="P288" s="102"/>
      <c r="Q288" s="151" t="s">
        <v>93</v>
      </c>
      <c r="R288" s="56">
        <v>1</v>
      </c>
      <c r="S288"/>
    </row>
    <row r="289" spans="1:19" ht="12.75">
      <c r="A289" s="94">
        <v>179</v>
      </c>
      <c r="B289" s="81" t="s">
        <v>2161</v>
      </c>
      <c r="C289" s="81" t="s">
        <v>1819</v>
      </c>
      <c r="D289" s="67"/>
      <c r="E289" s="209"/>
      <c r="H289" s="81" t="s">
        <v>1071</v>
      </c>
      <c r="I289" s="67"/>
      <c r="J289" s="209"/>
      <c r="K289" s="94"/>
      <c r="L289" s="67" t="s">
        <v>2785</v>
      </c>
      <c r="M289" s="105"/>
      <c r="N289" s="67"/>
      <c r="O289" s="67"/>
      <c r="P289" s="103"/>
      <c r="Q289" s="152" t="s">
        <v>93</v>
      </c>
      <c r="R289" s="68">
        <v>1</v>
      </c>
      <c r="S289"/>
    </row>
    <row r="290" spans="2:19" ht="12.75">
      <c r="B290" s="54"/>
      <c r="C290" s="54"/>
      <c r="D290" s="64" t="s">
        <v>1692</v>
      </c>
      <c r="E290" s="43"/>
      <c r="H290" s="54"/>
      <c r="I290" s="64" t="s">
        <v>2791</v>
      </c>
      <c r="J290" s="43"/>
      <c r="K290" s="29"/>
      <c r="L290" s="64" t="s">
        <v>2262</v>
      </c>
      <c r="M290" s="104" t="s">
        <v>3096</v>
      </c>
      <c r="N290" s="64" t="s">
        <v>3158</v>
      </c>
      <c r="O290" s="64" t="s">
        <v>3160</v>
      </c>
      <c r="P290" s="102" t="s">
        <v>3162</v>
      </c>
      <c r="R290" s="29">
        <v>0</v>
      </c>
      <c r="S290"/>
    </row>
    <row r="291" spans="2:19" ht="12.75">
      <c r="B291" s="54"/>
      <c r="C291" s="54"/>
      <c r="D291" s="64"/>
      <c r="E291" s="43"/>
      <c r="H291" s="54"/>
      <c r="I291" s="64"/>
      <c r="J291" s="43"/>
      <c r="K291" s="29"/>
      <c r="L291" s="64" t="s">
        <v>2261</v>
      </c>
      <c r="M291" s="104" t="s">
        <v>3097</v>
      </c>
      <c r="N291" s="64" t="s">
        <v>3159</v>
      </c>
      <c r="O291" s="64" t="s">
        <v>3161</v>
      </c>
      <c r="P291" s="102" t="s">
        <v>3163</v>
      </c>
      <c r="R291" s="29">
        <v>0</v>
      </c>
      <c r="S291"/>
    </row>
    <row r="292" spans="1:19" ht="12.75">
      <c r="A292" s="29">
        <v>180</v>
      </c>
      <c r="B292" s="80" t="s">
        <v>2162</v>
      </c>
      <c r="C292" s="80" t="s">
        <v>1819</v>
      </c>
      <c r="D292" s="64"/>
      <c r="E292" s="43"/>
      <c r="H292" s="80" t="s">
        <v>1072</v>
      </c>
      <c r="I292" s="64"/>
      <c r="J292" s="43"/>
      <c r="K292" s="29"/>
      <c r="L292" s="64" t="s">
        <v>2797</v>
      </c>
      <c r="M292" s="104"/>
      <c r="N292" s="64"/>
      <c r="O292" s="64"/>
      <c r="P292" s="102"/>
      <c r="Q292" s="151" t="s">
        <v>93</v>
      </c>
      <c r="R292" s="29">
        <v>1</v>
      </c>
      <c r="S292"/>
    </row>
    <row r="293" spans="1:19" ht="12.75">
      <c r="A293" s="29">
        <v>181</v>
      </c>
      <c r="B293" s="80" t="s">
        <v>2163</v>
      </c>
      <c r="C293" s="80" t="s">
        <v>1819</v>
      </c>
      <c r="D293" s="64"/>
      <c r="E293" s="43"/>
      <c r="H293" s="80" t="s">
        <v>1073</v>
      </c>
      <c r="I293" s="64"/>
      <c r="J293" s="43"/>
      <c r="K293" s="29"/>
      <c r="L293" s="64" t="s">
        <v>2796</v>
      </c>
      <c r="M293" s="104"/>
      <c r="N293" s="64"/>
      <c r="O293" s="64"/>
      <c r="P293" s="102"/>
      <c r="Q293" s="151" t="s">
        <v>93</v>
      </c>
      <c r="R293" s="29">
        <v>1</v>
      </c>
      <c r="S293"/>
    </row>
    <row r="294" spans="1:19" ht="12.75">
      <c r="A294" s="29">
        <v>182</v>
      </c>
      <c r="B294" s="80" t="s">
        <v>2164</v>
      </c>
      <c r="C294" s="80" t="s">
        <v>1819</v>
      </c>
      <c r="D294" s="64"/>
      <c r="E294" s="43"/>
      <c r="H294" s="80" t="s">
        <v>1074</v>
      </c>
      <c r="I294" s="64"/>
      <c r="J294" s="43"/>
      <c r="K294" s="29"/>
      <c r="L294" s="64" t="s">
        <v>2795</v>
      </c>
      <c r="M294" s="104"/>
      <c r="N294" s="64"/>
      <c r="O294" s="64"/>
      <c r="P294" s="102"/>
      <c r="Q294" s="151" t="s">
        <v>93</v>
      </c>
      <c r="R294" s="29">
        <v>1</v>
      </c>
      <c r="S294"/>
    </row>
    <row r="295" spans="1:19" ht="12.75">
      <c r="A295" s="29">
        <v>183</v>
      </c>
      <c r="B295" s="80" t="s">
        <v>2165</v>
      </c>
      <c r="C295" s="80" t="s">
        <v>1819</v>
      </c>
      <c r="D295" s="64"/>
      <c r="E295" s="43"/>
      <c r="H295" s="80" t="s">
        <v>1075</v>
      </c>
      <c r="I295" s="64"/>
      <c r="J295" s="84"/>
      <c r="K295" s="29"/>
      <c r="L295" s="64" t="s">
        <v>2794</v>
      </c>
      <c r="M295" s="104"/>
      <c r="N295" s="64"/>
      <c r="O295" s="64"/>
      <c r="P295" s="106"/>
      <c r="Q295" s="151" t="s">
        <v>93</v>
      </c>
      <c r="R295" s="29">
        <v>1</v>
      </c>
      <c r="S295"/>
    </row>
    <row r="296" spans="1:19" ht="12.75">
      <c r="A296" s="29">
        <v>184</v>
      </c>
      <c r="B296" s="80" t="s">
        <v>2166</v>
      </c>
      <c r="C296" s="80" t="s">
        <v>1819</v>
      </c>
      <c r="D296" s="64"/>
      <c r="E296" s="43"/>
      <c r="H296" s="80" t="s">
        <v>1076</v>
      </c>
      <c r="I296" s="64"/>
      <c r="J296" s="84"/>
      <c r="K296" s="29"/>
      <c r="L296" s="64" t="s">
        <v>2793</v>
      </c>
      <c r="M296" s="104"/>
      <c r="N296" s="64"/>
      <c r="O296" s="64"/>
      <c r="P296" s="102"/>
      <c r="Q296" s="151" t="s">
        <v>93</v>
      </c>
      <c r="R296" s="56">
        <v>1</v>
      </c>
      <c r="S296"/>
    </row>
    <row r="297" spans="1:19" ht="12.75">
      <c r="A297" s="94">
        <v>185</v>
      </c>
      <c r="B297" s="81" t="s">
        <v>2167</v>
      </c>
      <c r="C297" s="81" t="s">
        <v>1819</v>
      </c>
      <c r="D297" s="67"/>
      <c r="E297" s="209"/>
      <c r="H297" s="81" t="s">
        <v>1077</v>
      </c>
      <c r="I297" s="67"/>
      <c r="J297" s="209"/>
      <c r="K297" s="94"/>
      <c r="L297" s="67" t="s">
        <v>2792</v>
      </c>
      <c r="M297" s="105"/>
      <c r="N297" s="67"/>
      <c r="O297" s="67"/>
      <c r="P297" s="103"/>
      <c r="Q297" s="152" t="s">
        <v>93</v>
      </c>
      <c r="R297" s="68">
        <v>1</v>
      </c>
      <c r="S297"/>
    </row>
    <row r="298" spans="1:19" ht="12.75">
      <c r="A298" s="29"/>
      <c r="D298" s="64" t="s">
        <v>1695</v>
      </c>
      <c r="E298" s="43"/>
      <c r="I298" s="64" t="s">
        <v>2798</v>
      </c>
      <c r="J298" s="43"/>
      <c r="K298" s="29"/>
      <c r="L298" s="64" t="s">
        <v>2264</v>
      </c>
      <c r="M298" s="104" t="s">
        <v>3096</v>
      </c>
      <c r="N298" s="64" t="s">
        <v>3164</v>
      </c>
      <c r="O298" s="64" t="s">
        <v>3182</v>
      </c>
      <c r="P298" s="102" t="s">
        <v>3194</v>
      </c>
      <c r="R298" s="29">
        <v>0</v>
      </c>
      <c r="S298"/>
    </row>
    <row r="299" spans="1:19" ht="12.75">
      <c r="A299" s="29"/>
      <c r="D299" s="64"/>
      <c r="E299" s="43"/>
      <c r="I299" s="64"/>
      <c r="J299" s="43"/>
      <c r="K299" s="29"/>
      <c r="L299" s="64" t="s">
        <v>2263</v>
      </c>
      <c r="M299" s="104" t="s">
        <v>3097</v>
      </c>
      <c r="N299" s="64" t="s">
        <v>3165</v>
      </c>
      <c r="O299" s="64" t="s">
        <v>3183</v>
      </c>
      <c r="P299" s="102" t="s">
        <v>3195</v>
      </c>
      <c r="R299" s="29">
        <v>0</v>
      </c>
      <c r="S299"/>
    </row>
    <row r="300" spans="1:19" ht="12.75">
      <c r="A300" s="29">
        <v>186</v>
      </c>
      <c r="B300" s="80" t="s">
        <v>2168</v>
      </c>
      <c r="C300" s="80" t="s">
        <v>1819</v>
      </c>
      <c r="D300" s="64"/>
      <c r="E300" s="43"/>
      <c r="H300" s="80" t="s">
        <v>1078</v>
      </c>
      <c r="I300" s="64"/>
      <c r="J300" s="43"/>
      <c r="K300" s="29"/>
      <c r="L300" s="64" t="s">
        <v>2804</v>
      </c>
      <c r="M300" s="104"/>
      <c r="N300" s="64"/>
      <c r="O300" s="64"/>
      <c r="P300" s="102"/>
      <c r="Q300" s="151" t="s">
        <v>93</v>
      </c>
      <c r="R300" s="29">
        <v>1</v>
      </c>
      <c r="S300"/>
    </row>
    <row r="301" spans="1:19" ht="12.75">
      <c r="A301" s="29">
        <v>187</v>
      </c>
      <c r="B301" s="80" t="s">
        <v>2169</v>
      </c>
      <c r="C301" s="80" t="s">
        <v>1819</v>
      </c>
      <c r="D301" s="64"/>
      <c r="E301" s="43"/>
      <c r="H301" s="80" t="s">
        <v>1079</v>
      </c>
      <c r="I301" s="64"/>
      <c r="J301" s="43"/>
      <c r="K301" s="29"/>
      <c r="L301" s="64" t="s">
        <v>2803</v>
      </c>
      <c r="M301" s="104"/>
      <c r="N301" s="64"/>
      <c r="O301" s="64"/>
      <c r="P301" s="102"/>
      <c r="Q301" s="151" t="s">
        <v>93</v>
      </c>
      <c r="R301" s="29">
        <v>1</v>
      </c>
      <c r="S301"/>
    </row>
    <row r="302" spans="1:19" ht="12.75">
      <c r="A302" s="29">
        <v>188</v>
      </c>
      <c r="B302" s="80" t="s">
        <v>2170</v>
      </c>
      <c r="C302" s="80" t="s">
        <v>1819</v>
      </c>
      <c r="D302" s="64"/>
      <c r="E302" s="43"/>
      <c r="H302" s="80" t="s">
        <v>1080</v>
      </c>
      <c r="I302" s="64"/>
      <c r="J302" s="84"/>
      <c r="K302" s="29"/>
      <c r="L302" s="64" t="s">
        <v>2802</v>
      </c>
      <c r="M302" s="104"/>
      <c r="N302" s="64"/>
      <c r="O302" s="64"/>
      <c r="P302" s="102"/>
      <c r="Q302" s="151" t="s">
        <v>93</v>
      </c>
      <c r="R302" s="29">
        <v>1</v>
      </c>
      <c r="S302"/>
    </row>
    <row r="303" spans="1:19" ht="12.75">
      <c r="A303" s="29">
        <v>189</v>
      </c>
      <c r="B303" s="80" t="s">
        <v>2171</v>
      </c>
      <c r="C303" s="80" t="s">
        <v>1819</v>
      </c>
      <c r="D303" s="64"/>
      <c r="E303" s="43"/>
      <c r="H303" s="80" t="s">
        <v>1081</v>
      </c>
      <c r="I303" s="64"/>
      <c r="J303" s="84"/>
      <c r="K303" s="29"/>
      <c r="L303" s="64" t="s">
        <v>2801</v>
      </c>
      <c r="M303" s="104"/>
      <c r="N303" s="64"/>
      <c r="O303" s="64"/>
      <c r="P303" s="106"/>
      <c r="Q303" s="151" t="s">
        <v>93</v>
      </c>
      <c r="R303" s="29">
        <v>1</v>
      </c>
      <c r="S303"/>
    </row>
    <row r="304" spans="1:19" ht="12.75">
      <c r="A304" s="29">
        <v>190</v>
      </c>
      <c r="B304" s="80" t="s">
        <v>2172</v>
      </c>
      <c r="C304" s="80" t="s">
        <v>1819</v>
      </c>
      <c r="D304" s="64"/>
      <c r="E304" s="43"/>
      <c r="H304" s="80" t="s">
        <v>1082</v>
      </c>
      <c r="I304" s="64"/>
      <c r="J304" s="84"/>
      <c r="K304" s="29"/>
      <c r="L304" s="64" t="s">
        <v>2800</v>
      </c>
      <c r="M304" s="104"/>
      <c r="N304" s="64"/>
      <c r="O304" s="64"/>
      <c r="P304" s="102"/>
      <c r="Q304" s="151" t="s">
        <v>93</v>
      </c>
      <c r="R304" s="56">
        <v>1</v>
      </c>
      <c r="S304"/>
    </row>
    <row r="305" spans="1:19" ht="12.75">
      <c r="A305" s="94">
        <v>191</v>
      </c>
      <c r="B305" s="81" t="s">
        <v>2167</v>
      </c>
      <c r="C305" s="81" t="s">
        <v>1819</v>
      </c>
      <c r="D305" s="67"/>
      <c r="E305" s="209"/>
      <c r="H305" s="81" t="s">
        <v>1083</v>
      </c>
      <c r="I305" s="67"/>
      <c r="J305" s="209"/>
      <c r="K305" s="94"/>
      <c r="L305" s="67" t="s">
        <v>2799</v>
      </c>
      <c r="M305" s="105"/>
      <c r="N305" s="67"/>
      <c r="O305" s="67"/>
      <c r="P305" s="103"/>
      <c r="Q305" s="152" t="s">
        <v>93</v>
      </c>
      <c r="R305" s="68">
        <v>1</v>
      </c>
      <c r="S305"/>
    </row>
    <row r="306" spans="2:17" ht="15.75">
      <c r="B306" s="85"/>
      <c r="D306" s="86"/>
      <c r="E306" s="43"/>
      <c r="K306" s="196" t="s">
        <v>1323</v>
      </c>
      <c r="Q306" s="146"/>
    </row>
    <row r="307" spans="2:23" ht="12.75" customHeight="1">
      <c r="B307" s="54"/>
      <c r="C307" s="54"/>
      <c r="D307" s="54"/>
      <c r="E307" s="43"/>
      <c r="I307" s="54"/>
      <c r="J307" s="54"/>
      <c r="L307" s="54" t="s">
        <v>1809</v>
      </c>
      <c r="M307" s="54" t="s">
        <v>1810</v>
      </c>
      <c r="N307" s="54"/>
      <c r="O307" s="54" t="s">
        <v>1811</v>
      </c>
      <c r="P307" s="59" t="s">
        <v>1812</v>
      </c>
      <c r="R307" s="29"/>
      <c r="S307" s="57"/>
      <c r="T307" s="57"/>
      <c r="U307" s="57"/>
      <c r="V307" s="57"/>
      <c r="W307" s="57"/>
    </row>
    <row r="308" spans="1:18" s="62" customFormat="1" ht="12.75" customHeight="1">
      <c r="A308" s="61" t="s">
        <v>1813</v>
      </c>
      <c r="B308" s="60" t="s">
        <v>1622</v>
      </c>
      <c r="C308" s="60" t="s">
        <v>1814</v>
      </c>
      <c r="D308" s="60" t="s">
        <v>1736</v>
      </c>
      <c r="E308" s="43"/>
      <c r="F308" s="172"/>
      <c r="G308" s="172"/>
      <c r="H308" s="91" t="s">
        <v>1815</v>
      </c>
      <c r="I308" s="60" t="s">
        <v>1816</v>
      </c>
      <c r="J308" s="60" t="s">
        <v>2832</v>
      </c>
      <c r="K308" s="61" t="s">
        <v>1817</v>
      </c>
      <c r="L308" s="28" t="s">
        <v>2833</v>
      </c>
      <c r="M308" s="93" t="s">
        <v>3044</v>
      </c>
      <c r="N308" s="28" t="s">
        <v>3045</v>
      </c>
      <c r="O308" s="92" t="s">
        <v>3046</v>
      </c>
      <c r="P308" s="28" t="s">
        <v>3047</v>
      </c>
      <c r="Q308" s="61" t="s">
        <v>2620</v>
      </c>
      <c r="R308" s="174" t="s">
        <v>1801</v>
      </c>
    </row>
    <row r="309" spans="4:23" ht="12.75" customHeight="1">
      <c r="D309" s="54"/>
      <c r="E309" s="43"/>
      <c r="H309" s="54"/>
      <c r="I309" s="54"/>
      <c r="J309" s="54"/>
      <c r="K309" s="56" t="s">
        <v>1818</v>
      </c>
      <c r="L309" s="54"/>
      <c r="M309" s="93"/>
      <c r="N309" s="58"/>
      <c r="P309" s="198"/>
      <c r="R309" s="29"/>
      <c r="S309" s="57"/>
      <c r="T309" s="57"/>
      <c r="U309" s="57"/>
      <c r="V309" s="57"/>
      <c r="W309" s="57"/>
    </row>
    <row r="310" spans="4:23" ht="12.75" customHeight="1">
      <c r="D310" s="54"/>
      <c r="E310" s="43"/>
      <c r="I310" s="54"/>
      <c r="J310" s="54"/>
      <c r="L310" s="54"/>
      <c r="M310" s="56"/>
      <c r="N310" s="58"/>
      <c r="O310" s="54"/>
      <c r="P310" s="198"/>
      <c r="R310" s="29"/>
      <c r="S310" s="57"/>
      <c r="T310" s="57"/>
      <c r="U310" s="57"/>
      <c r="V310" s="57"/>
      <c r="W310" s="57"/>
    </row>
    <row r="311" spans="1:19" ht="12.75">
      <c r="A311" s="29"/>
      <c r="D311" s="64" t="s">
        <v>1698</v>
      </c>
      <c r="E311" s="43"/>
      <c r="I311" s="64" t="s">
        <v>2805</v>
      </c>
      <c r="J311" s="43"/>
      <c r="K311" s="29"/>
      <c r="L311" s="64" t="s">
        <v>2266</v>
      </c>
      <c r="M311" s="104" t="s">
        <v>3096</v>
      </c>
      <c r="N311" s="64" t="s">
        <v>3166</v>
      </c>
      <c r="O311" s="64" t="s">
        <v>3184</v>
      </c>
      <c r="P311" s="102" t="s">
        <v>3196</v>
      </c>
      <c r="R311" s="29">
        <v>0</v>
      </c>
      <c r="S311"/>
    </row>
    <row r="312" spans="1:19" ht="12.75">
      <c r="A312" s="29"/>
      <c r="D312" s="64"/>
      <c r="E312" s="43"/>
      <c r="I312" s="64"/>
      <c r="J312" s="43"/>
      <c r="K312" s="29"/>
      <c r="L312" s="64" t="s">
        <v>2265</v>
      </c>
      <c r="M312" s="104" t="s">
        <v>3097</v>
      </c>
      <c r="N312" s="64" t="s">
        <v>3173</v>
      </c>
      <c r="O312" s="64" t="s">
        <v>3185</v>
      </c>
      <c r="P312" s="102" t="s">
        <v>3197</v>
      </c>
      <c r="R312" s="29">
        <v>0</v>
      </c>
      <c r="S312"/>
    </row>
    <row r="313" spans="1:19" ht="12.75">
      <c r="A313" s="29">
        <v>192</v>
      </c>
      <c r="B313" s="80" t="s">
        <v>2173</v>
      </c>
      <c r="C313" s="80" t="s">
        <v>1819</v>
      </c>
      <c r="D313" s="64"/>
      <c r="E313" s="43"/>
      <c r="H313" s="80" t="s">
        <v>1084</v>
      </c>
      <c r="I313" s="64"/>
      <c r="J313" s="43"/>
      <c r="K313" s="29"/>
      <c r="L313" s="64" t="s">
        <v>2811</v>
      </c>
      <c r="M313" s="104"/>
      <c r="N313" s="64"/>
      <c r="O313" s="64"/>
      <c r="P313" s="102"/>
      <c r="Q313" s="151" t="s">
        <v>93</v>
      </c>
      <c r="R313" s="29">
        <v>1</v>
      </c>
      <c r="S313"/>
    </row>
    <row r="314" spans="1:19" ht="12.75">
      <c r="A314" s="29">
        <v>193</v>
      </c>
      <c r="B314" s="80" t="s">
        <v>2174</v>
      </c>
      <c r="C314" s="80" t="s">
        <v>1819</v>
      </c>
      <c r="D314" s="64"/>
      <c r="E314" s="43"/>
      <c r="H314" s="80" t="s">
        <v>1085</v>
      </c>
      <c r="I314" s="64"/>
      <c r="J314" s="43"/>
      <c r="K314" s="29"/>
      <c r="L314" s="64" t="s">
        <v>2810</v>
      </c>
      <c r="M314" s="104"/>
      <c r="N314" s="64"/>
      <c r="O314" s="64"/>
      <c r="P314" s="102"/>
      <c r="Q314" s="151" t="s">
        <v>93</v>
      </c>
      <c r="R314" s="29">
        <v>1</v>
      </c>
      <c r="S314"/>
    </row>
    <row r="315" spans="1:19" ht="12.75">
      <c r="A315" s="29">
        <v>194</v>
      </c>
      <c r="B315" s="80" t="s">
        <v>2175</v>
      </c>
      <c r="C315" s="80" t="s">
        <v>1819</v>
      </c>
      <c r="D315" s="64"/>
      <c r="E315" s="43"/>
      <c r="H315" s="80" t="s">
        <v>1086</v>
      </c>
      <c r="I315" s="64"/>
      <c r="J315" s="84"/>
      <c r="K315" s="29"/>
      <c r="L315" s="64" t="s">
        <v>2809</v>
      </c>
      <c r="M315" s="104"/>
      <c r="N315" s="64"/>
      <c r="O315" s="64"/>
      <c r="P315" s="102"/>
      <c r="Q315" s="151" t="s">
        <v>93</v>
      </c>
      <c r="R315" s="29">
        <v>1</v>
      </c>
      <c r="S315"/>
    </row>
    <row r="316" spans="1:19" ht="12.75">
      <c r="A316" s="29">
        <v>195</v>
      </c>
      <c r="B316" s="80" t="s">
        <v>2176</v>
      </c>
      <c r="C316" s="80" t="s">
        <v>1819</v>
      </c>
      <c r="D316" s="64"/>
      <c r="E316" s="43"/>
      <c r="H316" s="80" t="s">
        <v>1087</v>
      </c>
      <c r="I316" s="64"/>
      <c r="J316" s="84"/>
      <c r="K316" s="29"/>
      <c r="L316" s="64" t="s">
        <v>2808</v>
      </c>
      <c r="M316" s="104"/>
      <c r="N316" s="64"/>
      <c r="O316" s="64"/>
      <c r="P316" s="106"/>
      <c r="Q316" s="151" t="s">
        <v>93</v>
      </c>
      <c r="R316" s="29">
        <v>1</v>
      </c>
      <c r="S316"/>
    </row>
    <row r="317" spans="1:19" ht="12.75">
      <c r="A317" s="29">
        <v>196</v>
      </c>
      <c r="B317" s="80" t="s">
        <v>2177</v>
      </c>
      <c r="C317" s="80" t="s">
        <v>1819</v>
      </c>
      <c r="D317" s="64"/>
      <c r="E317" s="43"/>
      <c r="H317" s="80" t="s">
        <v>1088</v>
      </c>
      <c r="I317" s="64"/>
      <c r="J317" s="84"/>
      <c r="K317" s="29"/>
      <c r="L317" s="64" t="s">
        <v>2807</v>
      </c>
      <c r="M317" s="104"/>
      <c r="N317" s="64"/>
      <c r="O317" s="64"/>
      <c r="P317" s="102"/>
      <c r="Q317" s="151" t="s">
        <v>93</v>
      </c>
      <c r="R317" s="56">
        <v>1</v>
      </c>
      <c r="S317"/>
    </row>
    <row r="318" spans="1:19" ht="12.75">
      <c r="A318" s="94">
        <v>197</v>
      </c>
      <c r="B318" s="81" t="s">
        <v>2178</v>
      </c>
      <c r="C318" s="81" t="s">
        <v>1819</v>
      </c>
      <c r="D318" s="67"/>
      <c r="E318" s="209"/>
      <c r="H318" s="81" t="s">
        <v>1089</v>
      </c>
      <c r="I318" s="67"/>
      <c r="J318" s="209"/>
      <c r="K318" s="94"/>
      <c r="L318" s="67" t="s">
        <v>2806</v>
      </c>
      <c r="M318" s="105"/>
      <c r="N318" s="67"/>
      <c r="O318" s="67"/>
      <c r="P318" s="103"/>
      <c r="Q318" s="152" t="s">
        <v>93</v>
      </c>
      <c r="R318" s="68">
        <v>1</v>
      </c>
      <c r="S318"/>
    </row>
    <row r="319" spans="1:19" ht="12.75">
      <c r="A319" s="29"/>
      <c r="D319" s="64" t="s">
        <v>1701</v>
      </c>
      <c r="E319" s="43"/>
      <c r="I319" s="64" t="s">
        <v>2812</v>
      </c>
      <c r="J319" s="43"/>
      <c r="K319" s="29"/>
      <c r="L319" s="64" t="s">
        <v>2268</v>
      </c>
      <c r="M319" s="104" t="s">
        <v>3096</v>
      </c>
      <c r="N319" s="64" t="s">
        <v>3174</v>
      </c>
      <c r="O319" s="64" t="s">
        <v>3186</v>
      </c>
      <c r="P319" s="102" t="s">
        <v>3198</v>
      </c>
      <c r="R319" s="29">
        <v>0</v>
      </c>
      <c r="S319"/>
    </row>
    <row r="320" spans="1:19" ht="12.75">
      <c r="A320" s="29"/>
      <c r="D320" s="64"/>
      <c r="E320" s="43"/>
      <c r="I320" s="64"/>
      <c r="J320" s="43"/>
      <c r="K320" s="29"/>
      <c r="L320" s="64" t="s">
        <v>2267</v>
      </c>
      <c r="M320" s="104" t="s">
        <v>3097</v>
      </c>
      <c r="N320" s="64" t="s">
        <v>3175</v>
      </c>
      <c r="O320" s="64" t="s">
        <v>3187</v>
      </c>
      <c r="P320" s="102" t="s">
        <v>3199</v>
      </c>
      <c r="R320" s="29">
        <v>0</v>
      </c>
      <c r="S320"/>
    </row>
    <row r="321" spans="1:19" ht="12.75">
      <c r="A321" s="29">
        <v>198</v>
      </c>
      <c r="B321" s="80" t="s">
        <v>2179</v>
      </c>
      <c r="C321" s="80" t="s">
        <v>1819</v>
      </c>
      <c r="D321" s="64"/>
      <c r="E321" s="43"/>
      <c r="H321" s="80" t="s">
        <v>1090</v>
      </c>
      <c r="I321" s="64"/>
      <c r="J321" s="43"/>
      <c r="K321" s="29"/>
      <c r="L321" s="64" t="s">
        <v>2818</v>
      </c>
      <c r="M321" s="104"/>
      <c r="N321" s="64"/>
      <c r="O321" s="64"/>
      <c r="P321" s="102"/>
      <c r="Q321" s="151" t="s">
        <v>93</v>
      </c>
      <c r="R321" s="29">
        <v>1</v>
      </c>
      <c r="S321"/>
    </row>
    <row r="322" spans="1:19" ht="12.75">
      <c r="A322" s="29">
        <v>199</v>
      </c>
      <c r="B322" s="80" t="s">
        <v>802</v>
      </c>
      <c r="C322" s="80" t="s">
        <v>1819</v>
      </c>
      <c r="D322" s="64"/>
      <c r="E322" s="43"/>
      <c r="H322" s="80" t="s">
        <v>1091</v>
      </c>
      <c r="I322" s="64"/>
      <c r="J322" s="84"/>
      <c r="K322" s="29"/>
      <c r="L322" s="64" t="s">
        <v>2817</v>
      </c>
      <c r="M322" s="104"/>
      <c r="N322" s="64"/>
      <c r="O322" s="64"/>
      <c r="P322" s="102"/>
      <c r="Q322" s="151" t="s">
        <v>93</v>
      </c>
      <c r="R322" s="29">
        <v>1</v>
      </c>
      <c r="S322"/>
    </row>
    <row r="323" spans="1:19" ht="12.75">
      <c r="A323" s="29">
        <v>200</v>
      </c>
      <c r="B323" s="80" t="s">
        <v>803</v>
      </c>
      <c r="C323" s="80" t="s">
        <v>1819</v>
      </c>
      <c r="D323" s="64"/>
      <c r="E323" s="43"/>
      <c r="H323" s="80" t="s">
        <v>1092</v>
      </c>
      <c r="I323" s="64"/>
      <c r="J323" s="84"/>
      <c r="K323" s="29"/>
      <c r="L323" s="64" t="s">
        <v>2816</v>
      </c>
      <c r="M323" s="104"/>
      <c r="N323" s="64"/>
      <c r="O323" s="64"/>
      <c r="P323" s="102"/>
      <c r="Q323" s="151" t="s">
        <v>93</v>
      </c>
      <c r="R323" s="29">
        <v>1</v>
      </c>
      <c r="S323"/>
    </row>
    <row r="324" spans="1:19" ht="12.75">
      <c r="A324" s="29">
        <v>201</v>
      </c>
      <c r="B324" s="80" t="s">
        <v>804</v>
      </c>
      <c r="C324" s="80" t="s">
        <v>1819</v>
      </c>
      <c r="D324" s="64"/>
      <c r="E324" s="43"/>
      <c r="H324" s="80" t="s">
        <v>1093</v>
      </c>
      <c r="I324" s="64"/>
      <c r="J324" s="84"/>
      <c r="K324" s="29"/>
      <c r="L324" s="64" t="s">
        <v>2815</v>
      </c>
      <c r="M324" s="104"/>
      <c r="N324" s="64"/>
      <c r="O324" s="64"/>
      <c r="P324" s="106"/>
      <c r="Q324" s="151" t="s">
        <v>93</v>
      </c>
      <c r="R324" s="29">
        <v>1</v>
      </c>
      <c r="S324"/>
    </row>
    <row r="325" spans="1:19" ht="12.75">
      <c r="A325" s="29">
        <v>202</v>
      </c>
      <c r="B325" s="80" t="s">
        <v>805</v>
      </c>
      <c r="C325" s="80" t="s">
        <v>1819</v>
      </c>
      <c r="D325" s="64"/>
      <c r="E325" s="43"/>
      <c r="H325" s="80" t="s">
        <v>1094</v>
      </c>
      <c r="I325" s="64"/>
      <c r="J325" s="84"/>
      <c r="K325" s="29"/>
      <c r="L325" s="64" t="s">
        <v>2814</v>
      </c>
      <c r="M325" s="104"/>
      <c r="N325" s="64"/>
      <c r="O325" s="64"/>
      <c r="P325" s="102"/>
      <c r="Q325" s="151" t="s">
        <v>93</v>
      </c>
      <c r="R325" s="56">
        <v>1</v>
      </c>
      <c r="S325"/>
    </row>
    <row r="326" spans="1:19" ht="12.75">
      <c r="A326" s="94">
        <v>253</v>
      </c>
      <c r="B326" s="81" t="s">
        <v>806</v>
      </c>
      <c r="C326" s="81" t="s">
        <v>1819</v>
      </c>
      <c r="D326" s="67"/>
      <c r="E326" s="209"/>
      <c r="H326" s="81" t="s">
        <v>1095</v>
      </c>
      <c r="I326" s="67"/>
      <c r="J326" s="209"/>
      <c r="K326" s="94"/>
      <c r="L326" s="67" t="s">
        <v>2813</v>
      </c>
      <c r="M326" s="105"/>
      <c r="N326" s="67"/>
      <c r="O326" s="67"/>
      <c r="P326" s="103"/>
      <c r="Q326" s="152" t="s">
        <v>93</v>
      </c>
      <c r="R326" s="68">
        <v>1</v>
      </c>
      <c r="S326"/>
    </row>
    <row r="327" spans="4:19" ht="12.75">
      <c r="D327" s="64" t="s">
        <v>1704</v>
      </c>
      <c r="E327" s="43"/>
      <c r="I327" s="64" t="s">
        <v>2819</v>
      </c>
      <c r="J327" s="43"/>
      <c r="K327" s="29"/>
      <c r="L327" s="64" t="s">
        <v>2270</v>
      </c>
      <c r="M327" s="104" t="s">
        <v>3096</v>
      </c>
      <c r="N327" s="64" t="s">
        <v>3176</v>
      </c>
      <c r="O327" s="64" t="s">
        <v>3188</v>
      </c>
      <c r="P327" s="102" t="s">
        <v>3200</v>
      </c>
      <c r="R327" s="29">
        <v>0</v>
      </c>
      <c r="S327"/>
    </row>
    <row r="328" spans="4:19" ht="12.75">
      <c r="D328" s="64"/>
      <c r="E328" s="43"/>
      <c r="I328" s="64"/>
      <c r="J328" s="43"/>
      <c r="K328" s="29"/>
      <c r="L328" s="64" t="s">
        <v>2269</v>
      </c>
      <c r="M328" s="104" t="s">
        <v>3097</v>
      </c>
      <c r="N328" s="64" t="s">
        <v>3177</v>
      </c>
      <c r="O328" s="64" t="s">
        <v>3189</v>
      </c>
      <c r="P328" s="102" t="s">
        <v>3201</v>
      </c>
      <c r="R328" s="29">
        <v>0</v>
      </c>
      <c r="S328"/>
    </row>
    <row r="329" spans="1:19" ht="12.75">
      <c r="A329" s="29">
        <v>204</v>
      </c>
      <c r="B329" s="80" t="s">
        <v>807</v>
      </c>
      <c r="C329" s="80" t="s">
        <v>1819</v>
      </c>
      <c r="D329" s="64"/>
      <c r="E329" s="43"/>
      <c r="H329" s="80" t="s">
        <v>1096</v>
      </c>
      <c r="I329" s="64"/>
      <c r="J329" s="43"/>
      <c r="K329" s="29"/>
      <c r="L329" s="64" t="s">
        <v>2825</v>
      </c>
      <c r="M329" s="104"/>
      <c r="N329" s="64"/>
      <c r="O329" s="64"/>
      <c r="P329" s="102"/>
      <c r="Q329" s="151" t="s">
        <v>93</v>
      </c>
      <c r="R329" s="29">
        <v>1</v>
      </c>
      <c r="S329"/>
    </row>
    <row r="330" spans="1:19" ht="12.75">
      <c r="A330" s="29">
        <v>205</v>
      </c>
      <c r="B330" s="80" t="s">
        <v>808</v>
      </c>
      <c r="C330" s="80" t="s">
        <v>1819</v>
      </c>
      <c r="D330" s="64"/>
      <c r="E330" s="43"/>
      <c r="H330" s="80" t="s">
        <v>1097</v>
      </c>
      <c r="I330" s="64"/>
      <c r="J330" s="43"/>
      <c r="K330" s="29"/>
      <c r="L330" s="64" t="s">
        <v>2824</v>
      </c>
      <c r="M330" s="104"/>
      <c r="N330" s="64"/>
      <c r="O330" s="64"/>
      <c r="P330" s="102"/>
      <c r="Q330" s="151" t="s">
        <v>93</v>
      </c>
      <c r="R330" s="29">
        <v>1</v>
      </c>
      <c r="S330"/>
    </row>
    <row r="331" spans="1:19" ht="12.75">
      <c r="A331" s="29">
        <v>206</v>
      </c>
      <c r="B331" s="80" t="s">
        <v>809</v>
      </c>
      <c r="C331" s="80" t="s">
        <v>1819</v>
      </c>
      <c r="D331" s="64"/>
      <c r="E331" s="43"/>
      <c r="H331" s="80" t="s">
        <v>1098</v>
      </c>
      <c r="I331" s="64"/>
      <c r="J331" s="84"/>
      <c r="K331" s="29"/>
      <c r="L331" s="64" t="s">
        <v>2823</v>
      </c>
      <c r="M331" s="104"/>
      <c r="N331" s="64"/>
      <c r="O331" s="64"/>
      <c r="P331" s="102"/>
      <c r="Q331" s="151" t="s">
        <v>93</v>
      </c>
      <c r="R331" s="29">
        <v>1</v>
      </c>
      <c r="S331"/>
    </row>
    <row r="332" spans="1:19" ht="12.75">
      <c r="A332" s="29">
        <v>207</v>
      </c>
      <c r="B332" s="80" t="s">
        <v>810</v>
      </c>
      <c r="C332" s="80" t="s">
        <v>1819</v>
      </c>
      <c r="D332" s="64"/>
      <c r="E332" s="43"/>
      <c r="H332" s="80" t="s">
        <v>1099</v>
      </c>
      <c r="I332" s="64"/>
      <c r="J332" s="84"/>
      <c r="K332" s="29"/>
      <c r="L332" s="64" t="s">
        <v>2822</v>
      </c>
      <c r="M332" s="104"/>
      <c r="N332" s="64"/>
      <c r="O332" s="64"/>
      <c r="P332" s="106"/>
      <c r="Q332" s="151" t="s">
        <v>93</v>
      </c>
      <c r="R332" s="29">
        <v>1</v>
      </c>
      <c r="S332"/>
    </row>
    <row r="333" spans="1:19" ht="12.75">
      <c r="A333" s="29">
        <v>208</v>
      </c>
      <c r="B333" s="80" t="s">
        <v>811</v>
      </c>
      <c r="C333" s="80" t="s">
        <v>1819</v>
      </c>
      <c r="D333" s="64"/>
      <c r="E333" s="43"/>
      <c r="H333" s="80" t="s">
        <v>1100</v>
      </c>
      <c r="I333" s="64"/>
      <c r="J333" s="84"/>
      <c r="K333" s="29"/>
      <c r="L333" s="64" t="s">
        <v>2821</v>
      </c>
      <c r="M333" s="104"/>
      <c r="N333" s="64"/>
      <c r="O333" s="64"/>
      <c r="P333" s="102"/>
      <c r="Q333" s="151" t="s">
        <v>93</v>
      </c>
      <c r="R333" s="56">
        <v>1</v>
      </c>
      <c r="S333"/>
    </row>
    <row r="334" spans="1:19" ht="12.75">
      <c r="A334" s="94">
        <v>209</v>
      </c>
      <c r="B334" s="81" t="s">
        <v>812</v>
      </c>
      <c r="C334" s="81" t="s">
        <v>1819</v>
      </c>
      <c r="D334" s="67"/>
      <c r="E334" s="209"/>
      <c r="H334" s="81" t="s">
        <v>1101</v>
      </c>
      <c r="I334" s="67"/>
      <c r="J334" s="209"/>
      <c r="K334" s="94"/>
      <c r="L334" s="67" t="s">
        <v>2820</v>
      </c>
      <c r="M334" s="105"/>
      <c r="N334" s="67"/>
      <c r="O334" s="67"/>
      <c r="P334" s="103"/>
      <c r="Q334" s="152" t="s">
        <v>93</v>
      </c>
      <c r="R334" s="68">
        <v>1</v>
      </c>
      <c r="S334"/>
    </row>
    <row r="335" spans="4:19" ht="12.75">
      <c r="D335" s="64" t="s">
        <v>1707</v>
      </c>
      <c r="E335" s="43"/>
      <c r="I335" s="64" t="s">
        <v>2826</v>
      </c>
      <c r="J335" s="43"/>
      <c r="K335" s="29"/>
      <c r="L335" s="64" t="s">
        <v>2272</v>
      </c>
      <c r="M335" s="104" t="s">
        <v>3096</v>
      </c>
      <c r="N335" s="64" t="s">
        <v>3178</v>
      </c>
      <c r="O335" s="64" t="s">
        <v>3190</v>
      </c>
      <c r="P335" s="102" t="s">
        <v>3202</v>
      </c>
      <c r="R335" s="29">
        <v>0</v>
      </c>
      <c r="S335"/>
    </row>
    <row r="336" spans="1:19" ht="12.75">
      <c r="A336" s="29"/>
      <c r="D336" s="64"/>
      <c r="E336" s="43"/>
      <c r="I336" s="64"/>
      <c r="J336" s="43"/>
      <c r="K336" s="29"/>
      <c r="L336" s="64" t="s">
        <v>2271</v>
      </c>
      <c r="M336" s="104" t="s">
        <v>3097</v>
      </c>
      <c r="N336" s="64" t="s">
        <v>3179</v>
      </c>
      <c r="O336" s="64" t="s">
        <v>3191</v>
      </c>
      <c r="P336" s="102" t="s">
        <v>3203</v>
      </c>
      <c r="R336" s="29">
        <v>0</v>
      </c>
      <c r="S336"/>
    </row>
    <row r="337" spans="1:19" ht="12.75">
      <c r="A337" s="29">
        <v>210</v>
      </c>
      <c r="B337" s="80" t="s">
        <v>813</v>
      </c>
      <c r="C337" s="80" t="s">
        <v>1819</v>
      </c>
      <c r="D337" s="64"/>
      <c r="E337" s="43"/>
      <c r="H337" s="80" t="s">
        <v>1102</v>
      </c>
      <c r="I337" s="64"/>
      <c r="J337" s="43"/>
      <c r="K337" s="29"/>
      <c r="L337" s="64" t="s">
        <v>2834</v>
      </c>
      <c r="M337" s="104"/>
      <c r="N337" s="64"/>
      <c r="O337" s="64"/>
      <c r="P337" s="102"/>
      <c r="Q337" s="151" t="s">
        <v>93</v>
      </c>
      <c r="R337" s="29">
        <v>1</v>
      </c>
      <c r="S337"/>
    </row>
    <row r="338" spans="1:19" ht="12.75">
      <c r="A338" s="29">
        <v>211</v>
      </c>
      <c r="B338" s="80" t="s">
        <v>814</v>
      </c>
      <c r="C338" s="80" t="s">
        <v>1819</v>
      </c>
      <c r="D338" s="64"/>
      <c r="E338" s="43"/>
      <c r="H338" s="80" t="s">
        <v>1103</v>
      </c>
      <c r="I338" s="64"/>
      <c r="J338" s="43"/>
      <c r="K338" s="29"/>
      <c r="L338" s="64" t="s">
        <v>2831</v>
      </c>
      <c r="M338" s="104"/>
      <c r="N338" s="64"/>
      <c r="O338" s="64"/>
      <c r="P338" s="102"/>
      <c r="Q338" s="151" t="s">
        <v>93</v>
      </c>
      <c r="R338" s="29">
        <v>1</v>
      </c>
      <c r="S338"/>
    </row>
    <row r="339" spans="1:19" ht="12.75">
      <c r="A339" s="29">
        <v>212</v>
      </c>
      <c r="B339" s="80" t="s">
        <v>815</v>
      </c>
      <c r="C339" s="80" t="s">
        <v>1819</v>
      </c>
      <c r="D339" s="64"/>
      <c r="E339" s="43"/>
      <c r="H339" s="80" t="s">
        <v>1104</v>
      </c>
      <c r="I339" s="64"/>
      <c r="J339" s="43"/>
      <c r="K339" s="29"/>
      <c r="L339" s="64" t="s">
        <v>2830</v>
      </c>
      <c r="M339" s="104"/>
      <c r="N339" s="64"/>
      <c r="O339" s="64"/>
      <c r="P339" s="102"/>
      <c r="Q339" s="151" t="s">
        <v>93</v>
      </c>
      <c r="R339" s="29">
        <v>1</v>
      </c>
      <c r="S339"/>
    </row>
    <row r="340" spans="1:19" ht="12.75">
      <c r="A340" s="29">
        <v>213</v>
      </c>
      <c r="B340" s="80" t="s">
        <v>816</v>
      </c>
      <c r="C340" s="80" t="s">
        <v>1819</v>
      </c>
      <c r="D340" s="64"/>
      <c r="E340" s="43"/>
      <c r="H340" s="80" t="s">
        <v>1105</v>
      </c>
      <c r="I340" s="64"/>
      <c r="J340" s="84"/>
      <c r="K340" s="29"/>
      <c r="L340" s="64" t="s">
        <v>2829</v>
      </c>
      <c r="M340" s="104"/>
      <c r="N340" s="64"/>
      <c r="O340" s="64"/>
      <c r="P340" s="106"/>
      <c r="Q340" s="151" t="s">
        <v>93</v>
      </c>
      <c r="R340" s="29">
        <v>1</v>
      </c>
      <c r="S340"/>
    </row>
    <row r="341" spans="1:19" ht="12.75">
      <c r="A341" s="29">
        <v>214</v>
      </c>
      <c r="B341" s="80" t="s">
        <v>817</v>
      </c>
      <c r="C341" s="80" t="s">
        <v>1819</v>
      </c>
      <c r="D341" s="64"/>
      <c r="E341" s="43"/>
      <c r="H341" s="80" t="s">
        <v>1106</v>
      </c>
      <c r="I341" s="64"/>
      <c r="J341" s="84"/>
      <c r="K341" s="29"/>
      <c r="L341" s="64" t="s">
        <v>2828</v>
      </c>
      <c r="M341" s="104"/>
      <c r="N341" s="64"/>
      <c r="O341" s="64"/>
      <c r="P341" s="102"/>
      <c r="Q341" s="151" t="s">
        <v>93</v>
      </c>
      <c r="R341" s="56">
        <v>1</v>
      </c>
      <c r="S341"/>
    </row>
    <row r="342" spans="1:19" ht="12.75">
      <c r="A342" s="94">
        <v>215</v>
      </c>
      <c r="B342" s="81" t="s">
        <v>818</v>
      </c>
      <c r="C342" s="81" t="s">
        <v>1819</v>
      </c>
      <c r="D342" s="67"/>
      <c r="E342" s="209"/>
      <c r="H342" s="81" t="s">
        <v>1107</v>
      </c>
      <c r="I342" s="67"/>
      <c r="J342" s="209"/>
      <c r="K342" s="94"/>
      <c r="L342" s="67" t="s">
        <v>2827</v>
      </c>
      <c r="M342" s="105"/>
      <c r="N342" s="67"/>
      <c r="O342" s="67"/>
      <c r="P342" s="103"/>
      <c r="Q342" s="152" t="s">
        <v>93</v>
      </c>
      <c r="R342" s="68">
        <v>1</v>
      </c>
      <c r="S342"/>
    </row>
    <row r="343" spans="1:19" ht="12.75">
      <c r="A343" s="29"/>
      <c r="D343" s="64" t="s">
        <v>1710</v>
      </c>
      <c r="E343" s="43"/>
      <c r="I343" s="64" t="s">
        <v>2835</v>
      </c>
      <c r="J343" s="43"/>
      <c r="K343" s="29"/>
      <c r="L343" s="64" t="s">
        <v>2274</v>
      </c>
      <c r="M343" s="104" t="s">
        <v>3096</v>
      </c>
      <c r="N343" s="64" t="s">
        <v>3180</v>
      </c>
      <c r="O343" s="64" t="s">
        <v>3192</v>
      </c>
      <c r="P343" s="102" t="s">
        <v>3167</v>
      </c>
      <c r="R343" s="29">
        <v>0</v>
      </c>
      <c r="S343"/>
    </row>
    <row r="344" spans="1:19" ht="12.75">
      <c r="A344" s="29"/>
      <c r="D344" s="64"/>
      <c r="E344" s="43"/>
      <c r="I344" s="64"/>
      <c r="J344" s="43"/>
      <c r="K344" s="29"/>
      <c r="L344" s="64" t="s">
        <v>2273</v>
      </c>
      <c r="M344" s="104" t="s">
        <v>3097</v>
      </c>
      <c r="N344" s="64" t="s">
        <v>3181</v>
      </c>
      <c r="O344" s="64" t="s">
        <v>3193</v>
      </c>
      <c r="P344" s="102" t="s">
        <v>3168</v>
      </c>
      <c r="R344" s="29">
        <v>0</v>
      </c>
      <c r="S344"/>
    </row>
    <row r="345" spans="1:19" ht="12.75">
      <c r="A345" s="29">
        <v>216</v>
      </c>
      <c r="B345" s="80" t="s">
        <v>819</v>
      </c>
      <c r="C345" s="80" t="s">
        <v>1819</v>
      </c>
      <c r="D345" s="64"/>
      <c r="E345" s="43"/>
      <c r="H345" s="80" t="s">
        <v>1108</v>
      </c>
      <c r="I345" s="64"/>
      <c r="J345" s="43"/>
      <c r="K345" s="29"/>
      <c r="L345" s="64" t="s">
        <v>1268</v>
      </c>
      <c r="M345" s="104"/>
      <c r="N345" s="64"/>
      <c r="O345" s="64"/>
      <c r="P345" s="102"/>
      <c r="Q345" s="151" t="s">
        <v>93</v>
      </c>
      <c r="R345" s="29">
        <v>1</v>
      </c>
      <c r="S345"/>
    </row>
    <row r="346" spans="1:19" ht="12.75">
      <c r="A346" s="29">
        <v>217</v>
      </c>
      <c r="B346" s="80" t="s">
        <v>820</v>
      </c>
      <c r="C346" s="80" t="s">
        <v>1819</v>
      </c>
      <c r="D346" s="64"/>
      <c r="E346" s="43"/>
      <c r="H346" s="80" t="s">
        <v>1109</v>
      </c>
      <c r="I346" s="64"/>
      <c r="J346" s="43"/>
      <c r="K346" s="29"/>
      <c r="L346" s="64" t="s">
        <v>2840</v>
      </c>
      <c r="M346" s="104"/>
      <c r="N346" s="64"/>
      <c r="O346" s="64"/>
      <c r="P346" s="102"/>
      <c r="Q346" s="151" t="s">
        <v>93</v>
      </c>
      <c r="R346" s="29">
        <v>1</v>
      </c>
      <c r="S346"/>
    </row>
    <row r="347" spans="1:19" ht="12.75">
      <c r="A347" s="29">
        <v>218</v>
      </c>
      <c r="B347" s="80" t="s">
        <v>821</v>
      </c>
      <c r="C347" s="80" t="s">
        <v>1819</v>
      </c>
      <c r="D347" s="64"/>
      <c r="E347" s="43"/>
      <c r="H347" s="80" t="s">
        <v>1110</v>
      </c>
      <c r="I347" s="64"/>
      <c r="J347" s="43"/>
      <c r="K347" s="29"/>
      <c r="L347" s="64" t="s">
        <v>2839</v>
      </c>
      <c r="M347" s="104"/>
      <c r="N347" s="64"/>
      <c r="O347" s="64"/>
      <c r="P347" s="102"/>
      <c r="Q347" s="151" t="s">
        <v>93</v>
      </c>
      <c r="R347" s="29">
        <v>1</v>
      </c>
      <c r="S347"/>
    </row>
    <row r="348" spans="1:19" ht="12.75">
      <c r="A348" s="29">
        <v>219</v>
      </c>
      <c r="B348" s="80" t="s">
        <v>822</v>
      </c>
      <c r="C348" s="80" t="s">
        <v>1819</v>
      </c>
      <c r="D348" s="64"/>
      <c r="E348" s="43"/>
      <c r="H348" s="80" t="s">
        <v>1111</v>
      </c>
      <c r="I348" s="64"/>
      <c r="J348" s="84"/>
      <c r="K348" s="29"/>
      <c r="L348" s="64" t="s">
        <v>2838</v>
      </c>
      <c r="M348" s="104"/>
      <c r="N348" s="64"/>
      <c r="O348" s="64"/>
      <c r="P348" s="106"/>
      <c r="Q348" s="151" t="s">
        <v>93</v>
      </c>
      <c r="R348" s="29">
        <v>1</v>
      </c>
      <c r="S348"/>
    </row>
    <row r="349" spans="1:19" ht="12.75">
      <c r="A349" s="29">
        <v>220</v>
      </c>
      <c r="B349" s="80" t="s">
        <v>823</v>
      </c>
      <c r="C349" s="80" t="s">
        <v>1819</v>
      </c>
      <c r="D349" s="64"/>
      <c r="E349" s="43"/>
      <c r="H349" s="80" t="s">
        <v>1112</v>
      </c>
      <c r="I349" s="64"/>
      <c r="J349" s="84"/>
      <c r="K349" s="29"/>
      <c r="L349" s="64" t="s">
        <v>2837</v>
      </c>
      <c r="M349" s="104"/>
      <c r="N349" s="64"/>
      <c r="O349" s="64"/>
      <c r="P349" s="102"/>
      <c r="Q349" s="151" t="s">
        <v>93</v>
      </c>
      <c r="R349" s="56">
        <v>1</v>
      </c>
      <c r="S349"/>
    </row>
    <row r="350" spans="1:19" ht="12.75">
      <c r="A350" s="94">
        <v>221</v>
      </c>
      <c r="B350" s="81" t="s">
        <v>824</v>
      </c>
      <c r="C350" s="81" t="s">
        <v>1819</v>
      </c>
      <c r="D350" s="67"/>
      <c r="E350" s="209"/>
      <c r="H350" s="81" t="s">
        <v>1113</v>
      </c>
      <c r="I350" s="67"/>
      <c r="J350" s="209"/>
      <c r="K350" s="94"/>
      <c r="L350" s="67" t="s">
        <v>2836</v>
      </c>
      <c r="M350" s="105"/>
      <c r="N350" s="67"/>
      <c r="O350" s="67"/>
      <c r="P350" s="103"/>
      <c r="Q350" s="152" t="s">
        <v>93</v>
      </c>
      <c r="R350" s="68">
        <v>1</v>
      </c>
      <c r="S350"/>
    </row>
    <row r="351" spans="2:19" ht="12.75">
      <c r="B351" s="54"/>
      <c r="C351" s="54"/>
      <c r="D351" s="64" t="s">
        <v>1713</v>
      </c>
      <c r="E351" s="43"/>
      <c r="H351" s="54"/>
      <c r="I351" s="64" t="s">
        <v>1269</v>
      </c>
      <c r="J351" s="43"/>
      <c r="K351" s="29"/>
      <c r="L351" s="64" t="s">
        <v>2276</v>
      </c>
      <c r="M351" s="104" t="s">
        <v>3096</v>
      </c>
      <c r="N351" s="64" t="s">
        <v>3204</v>
      </c>
      <c r="O351" s="64" t="s">
        <v>3214</v>
      </c>
      <c r="P351" s="102" t="s">
        <v>3224</v>
      </c>
      <c r="R351" s="29">
        <v>0</v>
      </c>
      <c r="S351"/>
    </row>
    <row r="352" spans="2:19" ht="12.75">
      <c r="B352" s="54"/>
      <c r="C352" s="54"/>
      <c r="D352" s="64"/>
      <c r="E352" s="43"/>
      <c r="H352" s="54"/>
      <c r="I352" s="64"/>
      <c r="J352" s="43"/>
      <c r="K352" s="29"/>
      <c r="L352" s="64" t="s">
        <v>2275</v>
      </c>
      <c r="M352" s="104" t="s">
        <v>3097</v>
      </c>
      <c r="N352" s="64" t="s">
        <v>3205</v>
      </c>
      <c r="O352" s="64" t="s">
        <v>3215</v>
      </c>
      <c r="P352" s="102" t="s">
        <v>3225</v>
      </c>
      <c r="R352" s="29">
        <v>0</v>
      </c>
      <c r="S352"/>
    </row>
    <row r="353" spans="1:19" ht="12.75">
      <c r="A353" s="29">
        <v>222</v>
      </c>
      <c r="B353" s="80" t="s">
        <v>825</v>
      </c>
      <c r="C353" s="80" t="s">
        <v>1819</v>
      </c>
      <c r="D353" s="64"/>
      <c r="E353" s="43"/>
      <c r="H353" s="80" t="s">
        <v>1114</v>
      </c>
      <c r="I353" s="64"/>
      <c r="J353" s="43"/>
      <c r="K353" s="29"/>
      <c r="L353" s="64" t="s">
        <v>1275</v>
      </c>
      <c r="M353" s="104"/>
      <c r="N353" s="64"/>
      <c r="O353" s="64"/>
      <c r="P353" s="102"/>
      <c r="Q353" s="151" t="s">
        <v>93</v>
      </c>
      <c r="R353" s="29">
        <v>1</v>
      </c>
      <c r="S353"/>
    </row>
    <row r="354" spans="1:19" ht="12.75">
      <c r="A354" s="29">
        <v>223</v>
      </c>
      <c r="B354" s="80" t="s">
        <v>826</v>
      </c>
      <c r="C354" s="80" t="s">
        <v>1819</v>
      </c>
      <c r="D354" s="64"/>
      <c r="E354" s="43"/>
      <c r="H354" s="80" t="s">
        <v>1115</v>
      </c>
      <c r="I354" s="64"/>
      <c r="J354" s="43"/>
      <c r="K354" s="29"/>
      <c r="L354" s="64" t="s">
        <v>1274</v>
      </c>
      <c r="M354" s="104"/>
      <c r="N354" s="64"/>
      <c r="O354" s="64"/>
      <c r="P354" s="102"/>
      <c r="Q354" s="151" t="s">
        <v>93</v>
      </c>
      <c r="R354" s="29">
        <v>1</v>
      </c>
      <c r="S354"/>
    </row>
    <row r="355" spans="1:19" ht="12.75">
      <c r="A355" s="29">
        <v>224</v>
      </c>
      <c r="B355" s="80" t="s">
        <v>827</v>
      </c>
      <c r="C355" s="80" t="s">
        <v>1819</v>
      </c>
      <c r="D355" s="64"/>
      <c r="E355" s="43"/>
      <c r="H355" s="80" t="s">
        <v>1116</v>
      </c>
      <c r="I355" s="64"/>
      <c r="J355" s="84"/>
      <c r="K355" s="29"/>
      <c r="L355" s="64" t="s">
        <v>1273</v>
      </c>
      <c r="M355" s="104"/>
      <c r="N355" s="64"/>
      <c r="O355" s="64"/>
      <c r="P355" s="102"/>
      <c r="Q355" s="151" t="s">
        <v>93</v>
      </c>
      <c r="R355" s="29">
        <v>1</v>
      </c>
      <c r="S355"/>
    </row>
    <row r="356" spans="1:19" ht="12.75">
      <c r="A356" s="29">
        <v>225</v>
      </c>
      <c r="B356" s="80" t="s">
        <v>828</v>
      </c>
      <c r="C356" s="80" t="s">
        <v>1819</v>
      </c>
      <c r="D356" s="64"/>
      <c r="E356" s="43"/>
      <c r="H356" s="80" t="s">
        <v>1159</v>
      </c>
      <c r="I356" s="64"/>
      <c r="J356" s="84"/>
      <c r="K356" s="29"/>
      <c r="L356" s="64" t="s">
        <v>1272</v>
      </c>
      <c r="M356" s="104"/>
      <c r="N356" s="64"/>
      <c r="O356" s="64"/>
      <c r="P356" s="106"/>
      <c r="Q356" s="151" t="s">
        <v>93</v>
      </c>
      <c r="R356" s="29">
        <v>1</v>
      </c>
      <c r="S356"/>
    </row>
    <row r="357" spans="1:19" ht="12.75">
      <c r="A357" s="29">
        <v>226</v>
      </c>
      <c r="B357" s="80" t="s">
        <v>829</v>
      </c>
      <c r="C357" s="80" t="s">
        <v>1819</v>
      </c>
      <c r="D357" s="64"/>
      <c r="E357" s="43"/>
      <c r="H357" s="80" t="s">
        <v>1160</v>
      </c>
      <c r="I357" s="64"/>
      <c r="J357" s="84"/>
      <c r="K357" s="29"/>
      <c r="L357" s="64" t="s">
        <v>1271</v>
      </c>
      <c r="M357" s="104"/>
      <c r="N357" s="64"/>
      <c r="O357" s="64"/>
      <c r="P357" s="102"/>
      <c r="Q357" s="151" t="s">
        <v>93</v>
      </c>
      <c r="R357" s="56">
        <v>1</v>
      </c>
      <c r="S357"/>
    </row>
    <row r="358" spans="1:19" ht="12.75">
      <c r="A358" s="94">
        <v>227</v>
      </c>
      <c r="B358" s="81" t="s">
        <v>830</v>
      </c>
      <c r="C358" s="81" t="s">
        <v>1819</v>
      </c>
      <c r="D358" s="67"/>
      <c r="E358" s="209"/>
      <c r="H358" s="81" t="s">
        <v>1161</v>
      </c>
      <c r="I358" s="67"/>
      <c r="J358" s="209"/>
      <c r="K358" s="94"/>
      <c r="L358" s="67" t="s">
        <v>1270</v>
      </c>
      <c r="M358" s="105"/>
      <c r="N358" s="67"/>
      <c r="O358" s="67"/>
      <c r="P358" s="103"/>
      <c r="Q358" s="152" t="s">
        <v>93</v>
      </c>
      <c r="R358" s="68">
        <v>1</v>
      </c>
      <c r="S358"/>
    </row>
    <row r="359" spans="4:19" ht="12.75">
      <c r="D359" s="64" t="s">
        <v>1716</v>
      </c>
      <c r="E359" s="43"/>
      <c r="I359" s="64" t="s">
        <v>1276</v>
      </c>
      <c r="J359" s="43"/>
      <c r="K359" s="29"/>
      <c r="L359" s="64" t="s">
        <v>2278</v>
      </c>
      <c r="M359" s="104" t="s">
        <v>3096</v>
      </c>
      <c r="N359" s="64" t="s">
        <v>3206</v>
      </c>
      <c r="O359" s="64" t="s">
        <v>3216</v>
      </c>
      <c r="P359" s="102" t="s">
        <v>3226</v>
      </c>
      <c r="R359" s="29">
        <v>0</v>
      </c>
      <c r="S359"/>
    </row>
    <row r="360" spans="4:19" ht="12.75">
      <c r="D360" s="64"/>
      <c r="E360" s="43"/>
      <c r="I360" s="64"/>
      <c r="J360" s="43"/>
      <c r="K360" s="29"/>
      <c r="L360" s="64" t="s">
        <v>2277</v>
      </c>
      <c r="M360" s="104" t="s">
        <v>3097</v>
      </c>
      <c r="N360" s="64" t="s">
        <v>3207</v>
      </c>
      <c r="O360" s="64" t="s">
        <v>3217</v>
      </c>
      <c r="P360" s="102" t="s">
        <v>3227</v>
      </c>
      <c r="R360" s="29">
        <v>0</v>
      </c>
      <c r="S360"/>
    </row>
    <row r="361" spans="1:19" ht="12.75">
      <c r="A361" s="29">
        <v>228</v>
      </c>
      <c r="B361" s="80" t="s">
        <v>831</v>
      </c>
      <c r="C361" s="80" t="s">
        <v>1819</v>
      </c>
      <c r="D361" s="64"/>
      <c r="E361" s="43"/>
      <c r="H361" s="80" t="s">
        <v>1162</v>
      </c>
      <c r="I361" s="64"/>
      <c r="J361" s="43"/>
      <c r="K361" s="29"/>
      <c r="L361" s="64" t="s">
        <v>1282</v>
      </c>
      <c r="M361" s="104"/>
      <c r="N361" s="64"/>
      <c r="O361" s="64"/>
      <c r="Q361" s="151" t="s">
        <v>93</v>
      </c>
      <c r="R361" s="29">
        <v>1</v>
      </c>
      <c r="S361"/>
    </row>
    <row r="362" spans="1:19" ht="12.75">
      <c r="A362" s="29">
        <v>229</v>
      </c>
      <c r="B362" s="80" t="s">
        <v>832</v>
      </c>
      <c r="C362" s="80" t="s">
        <v>1819</v>
      </c>
      <c r="D362" s="64"/>
      <c r="E362" s="43"/>
      <c r="H362" s="80" t="s">
        <v>1163</v>
      </c>
      <c r="I362" s="64"/>
      <c r="J362" s="43"/>
      <c r="K362" s="29"/>
      <c r="L362" s="64" t="s">
        <v>1281</v>
      </c>
      <c r="M362" s="104"/>
      <c r="N362" s="64"/>
      <c r="O362" s="64"/>
      <c r="Q362" s="151" t="s">
        <v>93</v>
      </c>
      <c r="R362" s="29">
        <v>1</v>
      </c>
      <c r="S362"/>
    </row>
    <row r="363" spans="1:19" ht="12.75">
      <c r="A363" s="29">
        <v>230</v>
      </c>
      <c r="B363" s="80" t="s">
        <v>833</v>
      </c>
      <c r="C363" s="80" t="s">
        <v>1819</v>
      </c>
      <c r="D363" s="64"/>
      <c r="E363" s="43"/>
      <c r="H363" s="80" t="s">
        <v>1164</v>
      </c>
      <c r="I363" s="64"/>
      <c r="J363" s="84"/>
      <c r="K363" s="29"/>
      <c r="L363" s="64" t="s">
        <v>1280</v>
      </c>
      <c r="M363" s="104"/>
      <c r="N363" s="64"/>
      <c r="O363" s="64"/>
      <c r="Q363" s="151" t="s">
        <v>93</v>
      </c>
      <c r="R363" s="29">
        <v>1</v>
      </c>
      <c r="S363"/>
    </row>
    <row r="364" spans="1:19" ht="12.75">
      <c r="A364" s="29">
        <v>231</v>
      </c>
      <c r="B364" s="80" t="s">
        <v>834</v>
      </c>
      <c r="C364" s="80" t="s">
        <v>1819</v>
      </c>
      <c r="D364" s="64"/>
      <c r="E364" s="43"/>
      <c r="H364" s="80" t="s">
        <v>1165</v>
      </c>
      <c r="I364" s="64"/>
      <c r="J364" s="84"/>
      <c r="K364" s="29"/>
      <c r="L364" s="64" t="s">
        <v>1279</v>
      </c>
      <c r="M364" s="104"/>
      <c r="N364" s="64"/>
      <c r="O364" s="64"/>
      <c r="Q364" s="151" t="s">
        <v>93</v>
      </c>
      <c r="R364" s="29">
        <v>1</v>
      </c>
      <c r="S364"/>
    </row>
    <row r="365" spans="1:19" ht="12.75">
      <c r="A365" s="29">
        <v>232</v>
      </c>
      <c r="B365" s="80" t="s">
        <v>835</v>
      </c>
      <c r="C365" s="80" t="s">
        <v>1819</v>
      </c>
      <c r="D365" s="64"/>
      <c r="E365" s="43"/>
      <c r="H365" s="80" t="s">
        <v>1166</v>
      </c>
      <c r="I365" s="64"/>
      <c r="J365" s="84"/>
      <c r="K365" s="29"/>
      <c r="L365" s="64" t="s">
        <v>1278</v>
      </c>
      <c r="M365" s="104"/>
      <c r="N365" s="64"/>
      <c r="O365" s="64"/>
      <c r="Q365" s="151" t="s">
        <v>93</v>
      </c>
      <c r="R365" s="56">
        <v>1</v>
      </c>
      <c r="S365"/>
    </row>
    <row r="366" spans="1:19" ht="12.75">
      <c r="A366" s="94">
        <v>233</v>
      </c>
      <c r="B366" s="81" t="s">
        <v>836</v>
      </c>
      <c r="C366" s="81" t="s">
        <v>1819</v>
      </c>
      <c r="D366" s="67"/>
      <c r="E366" s="209"/>
      <c r="H366" s="81" t="s">
        <v>1167</v>
      </c>
      <c r="I366" s="67"/>
      <c r="J366" s="209"/>
      <c r="K366" s="94"/>
      <c r="L366" s="67" t="s">
        <v>1277</v>
      </c>
      <c r="M366" s="105"/>
      <c r="N366" s="67"/>
      <c r="O366" s="67"/>
      <c r="P366" s="98"/>
      <c r="Q366" s="152" t="s">
        <v>93</v>
      </c>
      <c r="R366" s="68">
        <v>1</v>
      </c>
      <c r="S366"/>
    </row>
    <row r="367" spans="2:17" ht="12.75">
      <c r="B367" s="85"/>
      <c r="D367" s="86"/>
      <c r="K367" s="61" t="s">
        <v>1323</v>
      </c>
      <c r="Q367" s="146"/>
    </row>
    <row r="368" spans="2:23" ht="12.75" customHeight="1">
      <c r="B368" s="54"/>
      <c r="C368" s="54"/>
      <c r="D368" s="54"/>
      <c r="E368" s="54"/>
      <c r="I368" s="54"/>
      <c r="J368" s="54"/>
      <c r="L368" s="54" t="s">
        <v>1809</v>
      </c>
      <c r="M368" s="54" t="s">
        <v>1810</v>
      </c>
      <c r="N368" s="54"/>
      <c r="O368" s="54" t="s">
        <v>1811</v>
      </c>
      <c r="P368" s="59" t="s">
        <v>1812</v>
      </c>
      <c r="R368" s="29"/>
      <c r="S368" s="57"/>
      <c r="T368" s="57"/>
      <c r="U368" s="57"/>
      <c r="V368" s="57"/>
      <c r="W368" s="57"/>
    </row>
    <row r="369" spans="1:18" s="62" customFormat="1" ht="12.75" customHeight="1">
      <c r="A369" s="61" t="s">
        <v>1813</v>
      </c>
      <c r="B369" s="60" t="s">
        <v>1622</v>
      </c>
      <c r="C369" s="60" t="s">
        <v>1814</v>
      </c>
      <c r="D369" s="60" t="s">
        <v>1736</v>
      </c>
      <c r="E369" s="61" t="s">
        <v>3043</v>
      </c>
      <c r="F369" s="172"/>
      <c r="G369" s="172"/>
      <c r="H369" s="91" t="s">
        <v>1815</v>
      </c>
      <c r="I369" s="60" t="s">
        <v>1816</v>
      </c>
      <c r="J369" s="60" t="s">
        <v>2832</v>
      </c>
      <c r="K369" s="61" t="s">
        <v>1817</v>
      </c>
      <c r="L369" s="28" t="s">
        <v>2833</v>
      </c>
      <c r="M369" s="93" t="s">
        <v>3044</v>
      </c>
      <c r="N369" s="28" t="s">
        <v>3045</v>
      </c>
      <c r="O369" s="92" t="s">
        <v>3046</v>
      </c>
      <c r="P369" s="28" t="s">
        <v>3047</v>
      </c>
      <c r="Q369" s="61" t="s">
        <v>2620</v>
      </c>
      <c r="R369" s="174" t="s">
        <v>1801</v>
      </c>
    </row>
    <row r="370" spans="2:23" ht="12.75" customHeight="1">
      <c r="B370" s="54"/>
      <c r="C370" s="54"/>
      <c r="D370" s="54"/>
      <c r="E370" s="54"/>
      <c r="I370" s="54"/>
      <c r="J370" s="54"/>
      <c r="K370" s="56" t="s">
        <v>1818</v>
      </c>
      <c r="L370" s="54"/>
      <c r="M370" s="93"/>
      <c r="N370" s="58"/>
      <c r="P370" s="198"/>
      <c r="R370" s="29"/>
      <c r="S370" s="57"/>
      <c r="T370" s="57"/>
      <c r="U370" s="57"/>
      <c r="V370" s="57"/>
      <c r="W370" s="57"/>
    </row>
    <row r="371" spans="1:23" ht="12.75" customHeight="1">
      <c r="A371" s="54"/>
      <c r="B371" s="54"/>
      <c r="C371" s="54"/>
      <c r="D371" s="54"/>
      <c r="I371" s="54"/>
      <c r="J371" s="54"/>
      <c r="L371" s="54"/>
      <c r="M371" s="56"/>
      <c r="N371" s="58"/>
      <c r="O371" s="54"/>
      <c r="P371" s="198"/>
      <c r="R371" s="29"/>
      <c r="S371" s="57"/>
      <c r="T371" s="57"/>
      <c r="U371" s="57"/>
      <c r="V371" s="57"/>
      <c r="W371" s="57"/>
    </row>
    <row r="372" spans="1:19" ht="12.75">
      <c r="A372" s="29"/>
      <c r="D372" s="64" t="s">
        <v>1719</v>
      </c>
      <c r="E372" s="43"/>
      <c r="I372" s="64" t="s">
        <v>1283</v>
      </c>
      <c r="J372" s="43"/>
      <c r="K372" s="29"/>
      <c r="L372" s="64" t="s">
        <v>2280</v>
      </c>
      <c r="M372" s="104" t="s">
        <v>3096</v>
      </c>
      <c r="N372" s="64" t="s">
        <v>3208</v>
      </c>
      <c r="O372" s="64" t="s">
        <v>3218</v>
      </c>
      <c r="P372" s="102" t="s">
        <v>3228</v>
      </c>
      <c r="R372" s="29">
        <v>0</v>
      </c>
      <c r="S372"/>
    </row>
    <row r="373" spans="1:19" ht="12.75">
      <c r="A373" s="29"/>
      <c r="D373" s="64"/>
      <c r="E373" s="43"/>
      <c r="I373" s="64"/>
      <c r="J373" s="43"/>
      <c r="K373" s="29"/>
      <c r="L373" s="64" t="s">
        <v>2279</v>
      </c>
      <c r="M373" s="104" t="s">
        <v>3097</v>
      </c>
      <c r="N373" s="64" t="s">
        <v>3209</v>
      </c>
      <c r="O373" s="64" t="s">
        <v>3219</v>
      </c>
      <c r="P373" s="102" t="s">
        <v>3229</v>
      </c>
      <c r="R373" s="29">
        <v>0</v>
      </c>
      <c r="S373"/>
    </row>
    <row r="374" spans="1:19" ht="12.75">
      <c r="A374" s="56">
        <v>234</v>
      </c>
      <c r="B374" s="80" t="s">
        <v>837</v>
      </c>
      <c r="C374" s="80" t="s">
        <v>1819</v>
      </c>
      <c r="D374" s="64"/>
      <c r="E374" s="43"/>
      <c r="H374" s="80" t="s">
        <v>1168</v>
      </c>
      <c r="I374" s="64"/>
      <c r="J374" s="43"/>
      <c r="K374" s="29"/>
      <c r="L374" s="64" t="s">
        <v>1289</v>
      </c>
      <c r="M374" s="104"/>
      <c r="N374" s="64"/>
      <c r="O374" s="64"/>
      <c r="Q374" s="151" t="s">
        <v>93</v>
      </c>
      <c r="R374" s="29">
        <v>1</v>
      </c>
      <c r="S374"/>
    </row>
    <row r="375" spans="1:19" ht="12.75">
      <c r="A375" s="56">
        <v>235</v>
      </c>
      <c r="B375" s="80" t="s">
        <v>838</v>
      </c>
      <c r="C375" s="80" t="s">
        <v>1819</v>
      </c>
      <c r="D375" s="64"/>
      <c r="E375" s="43"/>
      <c r="H375" s="80" t="s">
        <v>1169</v>
      </c>
      <c r="I375" s="64"/>
      <c r="J375" s="84"/>
      <c r="K375" s="29"/>
      <c r="L375" s="64" t="s">
        <v>1288</v>
      </c>
      <c r="M375" s="104"/>
      <c r="N375" s="64"/>
      <c r="O375" s="64"/>
      <c r="Q375" s="151" t="s">
        <v>93</v>
      </c>
      <c r="R375" s="29">
        <v>1</v>
      </c>
      <c r="S375"/>
    </row>
    <row r="376" spans="1:19" ht="12.75">
      <c r="A376" s="56">
        <v>236</v>
      </c>
      <c r="B376" s="80" t="s">
        <v>839</v>
      </c>
      <c r="C376" s="80" t="s">
        <v>1819</v>
      </c>
      <c r="D376" s="64"/>
      <c r="E376" s="43"/>
      <c r="H376" s="80" t="s">
        <v>1170</v>
      </c>
      <c r="I376" s="64"/>
      <c r="J376" s="84"/>
      <c r="K376" s="29"/>
      <c r="L376" s="64" t="s">
        <v>1287</v>
      </c>
      <c r="M376" s="104"/>
      <c r="N376" s="64"/>
      <c r="O376" s="64"/>
      <c r="Q376" s="151" t="s">
        <v>93</v>
      </c>
      <c r="R376" s="29">
        <v>1</v>
      </c>
      <c r="S376"/>
    </row>
    <row r="377" spans="1:19" ht="12.75">
      <c r="A377" s="56">
        <v>237</v>
      </c>
      <c r="B377" s="80" t="s">
        <v>840</v>
      </c>
      <c r="C377" s="80" t="s">
        <v>1819</v>
      </c>
      <c r="D377" s="64"/>
      <c r="E377" s="43"/>
      <c r="H377" s="80" t="s">
        <v>1171</v>
      </c>
      <c r="I377" s="64"/>
      <c r="J377" s="84"/>
      <c r="K377" s="29"/>
      <c r="L377" s="64" t="s">
        <v>1286</v>
      </c>
      <c r="M377" s="104"/>
      <c r="N377" s="64"/>
      <c r="O377" s="64"/>
      <c r="Q377" s="151" t="s">
        <v>93</v>
      </c>
      <c r="R377" s="29">
        <v>1</v>
      </c>
      <c r="S377"/>
    </row>
    <row r="378" spans="1:19" ht="12.75">
      <c r="A378" s="56">
        <v>238</v>
      </c>
      <c r="B378" s="80" t="s">
        <v>841</v>
      </c>
      <c r="C378" s="80" t="s">
        <v>1819</v>
      </c>
      <c r="D378" s="64"/>
      <c r="E378" s="43"/>
      <c r="H378" s="80" t="s">
        <v>1172</v>
      </c>
      <c r="I378" s="64"/>
      <c r="J378" s="84"/>
      <c r="K378" s="29"/>
      <c r="L378" s="64" t="s">
        <v>1285</v>
      </c>
      <c r="M378" s="104"/>
      <c r="N378" s="64"/>
      <c r="O378" s="64"/>
      <c r="Q378" s="151" t="s">
        <v>93</v>
      </c>
      <c r="R378" s="56">
        <v>1</v>
      </c>
      <c r="S378"/>
    </row>
    <row r="379" spans="1:19" ht="12.75">
      <c r="A379" s="68">
        <v>239</v>
      </c>
      <c r="B379" s="81" t="s">
        <v>842</v>
      </c>
      <c r="C379" s="81" t="s">
        <v>1819</v>
      </c>
      <c r="D379" s="67"/>
      <c r="E379" s="209"/>
      <c r="H379" s="81" t="s">
        <v>1173</v>
      </c>
      <c r="I379" s="67"/>
      <c r="J379" s="209"/>
      <c r="K379" s="94"/>
      <c r="L379" s="67" t="s">
        <v>1284</v>
      </c>
      <c r="M379" s="105"/>
      <c r="N379" s="67"/>
      <c r="O379" s="67"/>
      <c r="P379" s="98"/>
      <c r="Q379" s="152" t="s">
        <v>93</v>
      </c>
      <c r="R379" s="68">
        <v>1</v>
      </c>
      <c r="S379"/>
    </row>
    <row r="380" spans="4:19" ht="12.75">
      <c r="D380" s="64" t="s">
        <v>1722</v>
      </c>
      <c r="E380" s="43"/>
      <c r="I380" s="64" t="s">
        <v>1290</v>
      </c>
      <c r="J380" s="43"/>
      <c r="K380" s="29"/>
      <c r="L380" s="64" t="s">
        <v>2282</v>
      </c>
      <c r="M380" s="104" t="s">
        <v>3096</v>
      </c>
      <c r="N380" s="64" t="s">
        <v>3210</v>
      </c>
      <c r="O380" s="64" t="s">
        <v>3220</v>
      </c>
      <c r="P380" s="102" t="s">
        <v>3230</v>
      </c>
      <c r="R380" s="29">
        <v>0</v>
      </c>
      <c r="S380"/>
    </row>
    <row r="381" spans="4:19" ht="12.75">
      <c r="D381" s="64"/>
      <c r="E381" s="43"/>
      <c r="I381" s="64"/>
      <c r="J381" s="43"/>
      <c r="K381" s="29"/>
      <c r="L381" s="64" t="s">
        <v>2281</v>
      </c>
      <c r="M381" s="104" t="s">
        <v>3097</v>
      </c>
      <c r="N381" s="64" t="s">
        <v>3211</v>
      </c>
      <c r="O381" s="64" t="s">
        <v>3221</v>
      </c>
      <c r="P381" s="102" t="s">
        <v>3231</v>
      </c>
      <c r="R381" s="29">
        <v>0</v>
      </c>
      <c r="S381"/>
    </row>
    <row r="382" spans="1:19" ht="12.75">
      <c r="A382" s="56">
        <v>240</v>
      </c>
      <c r="B382" s="80" t="s">
        <v>843</v>
      </c>
      <c r="C382" s="80" t="s">
        <v>1819</v>
      </c>
      <c r="D382" s="64"/>
      <c r="E382" s="43"/>
      <c r="H382" s="80" t="s">
        <v>1174</v>
      </c>
      <c r="I382" s="64"/>
      <c r="J382" s="43"/>
      <c r="K382" s="29"/>
      <c r="L382" s="64" t="s">
        <v>1296</v>
      </c>
      <c r="M382" s="104"/>
      <c r="N382" s="64"/>
      <c r="O382" s="64"/>
      <c r="P382" s="102"/>
      <c r="Q382" s="151" t="s">
        <v>93</v>
      </c>
      <c r="R382" s="29">
        <v>1</v>
      </c>
      <c r="S382"/>
    </row>
    <row r="383" spans="1:19" ht="12.75">
      <c r="A383" s="56">
        <v>241</v>
      </c>
      <c r="B383" s="80" t="s">
        <v>844</v>
      </c>
      <c r="C383" s="80" t="s">
        <v>1819</v>
      </c>
      <c r="D383" s="64"/>
      <c r="E383" s="43"/>
      <c r="H383" s="80" t="s">
        <v>1175</v>
      </c>
      <c r="I383" s="64"/>
      <c r="J383" s="43"/>
      <c r="K383" s="29"/>
      <c r="L383" s="64" t="s">
        <v>1295</v>
      </c>
      <c r="M383" s="104"/>
      <c r="N383" s="64"/>
      <c r="O383" s="64"/>
      <c r="P383" s="102"/>
      <c r="Q383" s="151" t="s">
        <v>93</v>
      </c>
      <c r="R383" s="29">
        <v>1</v>
      </c>
      <c r="S383"/>
    </row>
    <row r="384" spans="1:19" ht="12.75">
      <c r="A384" s="56">
        <v>242</v>
      </c>
      <c r="B384" s="80" t="s">
        <v>845</v>
      </c>
      <c r="C384" s="80" t="s">
        <v>1819</v>
      </c>
      <c r="D384" s="64"/>
      <c r="E384" s="43"/>
      <c r="H384" s="80" t="s">
        <v>1176</v>
      </c>
      <c r="I384" s="64"/>
      <c r="J384" s="84"/>
      <c r="K384" s="29"/>
      <c r="L384" s="64" t="s">
        <v>1294</v>
      </c>
      <c r="M384" s="104"/>
      <c r="N384" s="64"/>
      <c r="O384" s="64"/>
      <c r="P384" s="102"/>
      <c r="Q384" s="151" t="s">
        <v>93</v>
      </c>
      <c r="R384" s="29">
        <v>1</v>
      </c>
      <c r="S384"/>
    </row>
    <row r="385" spans="1:19" ht="12.75">
      <c r="A385" s="56">
        <v>243</v>
      </c>
      <c r="B385" s="80" t="s">
        <v>846</v>
      </c>
      <c r="C385" s="80" t="s">
        <v>1819</v>
      </c>
      <c r="D385" s="64"/>
      <c r="E385" s="43"/>
      <c r="H385" s="80" t="s">
        <v>1177</v>
      </c>
      <c r="I385" s="64"/>
      <c r="J385" s="84"/>
      <c r="K385" s="29"/>
      <c r="L385" s="64" t="s">
        <v>1293</v>
      </c>
      <c r="M385" s="104"/>
      <c r="N385" s="64"/>
      <c r="O385" s="64"/>
      <c r="P385" s="106"/>
      <c r="Q385" s="151" t="s">
        <v>93</v>
      </c>
      <c r="R385" s="29">
        <v>1</v>
      </c>
      <c r="S385"/>
    </row>
    <row r="386" spans="1:19" ht="12.75">
      <c r="A386" s="56">
        <v>244</v>
      </c>
      <c r="B386" s="80" t="s">
        <v>847</v>
      </c>
      <c r="C386" s="80" t="s">
        <v>1819</v>
      </c>
      <c r="D386" s="64"/>
      <c r="E386" s="43"/>
      <c r="H386" s="80" t="s">
        <v>1178</v>
      </c>
      <c r="I386" s="64"/>
      <c r="J386" s="84"/>
      <c r="K386" s="29"/>
      <c r="L386" s="64" t="s">
        <v>1292</v>
      </c>
      <c r="M386" s="104"/>
      <c r="N386" s="64"/>
      <c r="O386" s="64"/>
      <c r="P386" s="102"/>
      <c r="Q386" s="151" t="s">
        <v>93</v>
      </c>
      <c r="R386" s="56">
        <v>1</v>
      </c>
      <c r="S386"/>
    </row>
    <row r="387" spans="1:19" ht="12.75">
      <c r="A387" s="68">
        <v>245</v>
      </c>
      <c r="B387" s="81" t="s">
        <v>848</v>
      </c>
      <c r="C387" s="81" t="s">
        <v>1819</v>
      </c>
      <c r="D387" s="67"/>
      <c r="E387" s="209"/>
      <c r="H387" s="81" t="s">
        <v>1179</v>
      </c>
      <c r="I387" s="67"/>
      <c r="J387" s="209"/>
      <c r="K387" s="94"/>
      <c r="L387" s="67" t="s">
        <v>1291</v>
      </c>
      <c r="M387" s="105"/>
      <c r="N387" s="67"/>
      <c r="O387" s="67"/>
      <c r="P387" s="103"/>
      <c r="Q387" s="152" t="s">
        <v>93</v>
      </c>
      <c r="R387" s="68">
        <v>1</v>
      </c>
      <c r="S387"/>
    </row>
    <row r="388" spans="4:19" ht="12.75">
      <c r="D388" s="64" t="s">
        <v>1725</v>
      </c>
      <c r="E388" s="43"/>
      <c r="I388" s="64" t="s">
        <v>1297</v>
      </c>
      <c r="J388" s="43"/>
      <c r="K388" s="29"/>
      <c r="L388" s="64" t="s">
        <v>2284</v>
      </c>
      <c r="M388" s="104" t="s">
        <v>3096</v>
      </c>
      <c r="N388" s="64" t="s">
        <v>3212</v>
      </c>
      <c r="O388" s="64" t="s">
        <v>3222</v>
      </c>
      <c r="P388" s="102" t="s">
        <v>3232</v>
      </c>
      <c r="R388" s="29">
        <v>0</v>
      </c>
      <c r="S388"/>
    </row>
    <row r="389" spans="4:19" ht="12.75">
      <c r="D389" s="64"/>
      <c r="E389" s="43"/>
      <c r="I389" s="64"/>
      <c r="J389" s="43"/>
      <c r="K389" s="29"/>
      <c r="L389" s="64" t="s">
        <v>2283</v>
      </c>
      <c r="M389" s="104" t="s">
        <v>3097</v>
      </c>
      <c r="N389" s="64" t="s">
        <v>3213</v>
      </c>
      <c r="O389" s="64" t="s">
        <v>3223</v>
      </c>
      <c r="P389" s="102" t="s">
        <v>3233</v>
      </c>
      <c r="R389" s="29">
        <v>0</v>
      </c>
      <c r="S389"/>
    </row>
    <row r="390" spans="1:19" ht="12.75">
      <c r="A390" s="56">
        <v>246</v>
      </c>
      <c r="B390" s="80" t="s">
        <v>849</v>
      </c>
      <c r="C390" s="80" t="s">
        <v>1819</v>
      </c>
      <c r="D390" s="64"/>
      <c r="E390" s="43"/>
      <c r="H390" s="80" t="s">
        <v>1180</v>
      </c>
      <c r="I390" s="64"/>
      <c r="J390" s="43"/>
      <c r="K390" s="29"/>
      <c r="L390" s="64" t="s">
        <v>1303</v>
      </c>
      <c r="M390" s="104"/>
      <c r="N390" s="64"/>
      <c r="O390" s="64"/>
      <c r="Q390" s="151" t="s">
        <v>93</v>
      </c>
      <c r="R390" s="29">
        <v>1</v>
      </c>
      <c r="S390"/>
    </row>
    <row r="391" spans="1:19" ht="12.75">
      <c r="A391" s="56">
        <v>247</v>
      </c>
      <c r="B391" s="80" t="s">
        <v>850</v>
      </c>
      <c r="C391" s="80" t="s">
        <v>1819</v>
      </c>
      <c r="D391" s="64"/>
      <c r="E391" s="43"/>
      <c r="H391" s="80" t="s">
        <v>1181</v>
      </c>
      <c r="I391" s="64"/>
      <c r="J391" s="84"/>
      <c r="K391" s="29"/>
      <c r="L391" s="64" t="s">
        <v>1302</v>
      </c>
      <c r="M391" s="104"/>
      <c r="N391" s="64"/>
      <c r="O391" s="64"/>
      <c r="Q391" s="151" t="s">
        <v>93</v>
      </c>
      <c r="R391" s="29">
        <v>1</v>
      </c>
      <c r="S391"/>
    </row>
    <row r="392" spans="1:19" ht="12.75">
      <c r="A392" s="56">
        <v>248</v>
      </c>
      <c r="B392" s="80" t="s">
        <v>851</v>
      </c>
      <c r="C392" s="80" t="s">
        <v>1819</v>
      </c>
      <c r="D392" s="64"/>
      <c r="E392" s="43"/>
      <c r="H392" s="80" t="s">
        <v>1182</v>
      </c>
      <c r="I392" s="64"/>
      <c r="J392" s="84"/>
      <c r="K392" s="29"/>
      <c r="L392" s="64" t="s">
        <v>1301</v>
      </c>
      <c r="M392" s="104"/>
      <c r="N392" s="64"/>
      <c r="O392" s="64"/>
      <c r="Q392" s="151" t="s">
        <v>93</v>
      </c>
      <c r="R392" s="29">
        <v>1</v>
      </c>
      <c r="S392"/>
    </row>
    <row r="393" spans="1:19" ht="12.75">
      <c r="A393" s="56">
        <v>249</v>
      </c>
      <c r="B393" s="80" t="s">
        <v>852</v>
      </c>
      <c r="C393" s="80" t="s">
        <v>1819</v>
      </c>
      <c r="D393" s="64"/>
      <c r="E393" s="43"/>
      <c r="H393" s="80" t="s">
        <v>1183</v>
      </c>
      <c r="I393" s="64"/>
      <c r="J393" s="84"/>
      <c r="K393" s="29"/>
      <c r="L393" s="64" t="s">
        <v>1300</v>
      </c>
      <c r="M393" s="104"/>
      <c r="N393" s="64"/>
      <c r="O393" s="64"/>
      <c r="Q393" s="151" t="s">
        <v>93</v>
      </c>
      <c r="R393" s="29">
        <v>1</v>
      </c>
      <c r="S393"/>
    </row>
    <row r="394" spans="1:19" ht="12.75">
      <c r="A394" s="56">
        <v>250</v>
      </c>
      <c r="B394" s="80" t="s">
        <v>853</v>
      </c>
      <c r="C394" s="80" t="s">
        <v>1819</v>
      </c>
      <c r="E394" s="43"/>
      <c r="H394" s="80" t="s">
        <v>1184</v>
      </c>
      <c r="K394" s="29"/>
      <c r="L394" s="64" t="s">
        <v>1299</v>
      </c>
      <c r="M394" s="104"/>
      <c r="N394" s="64"/>
      <c r="O394" s="64"/>
      <c r="Q394" s="151" t="s">
        <v>93</v>
      </c>
      <c r="R394" s="56">
        <v>1</v>
      </c>
      <c r="S394"/>
    </row>
    <row r="395" spans="1:19" ht="12.75">
      <c r="A395" s="68">
        <v>251</v>
      </c>
      <c r="B395" s="176" t="s">
        <v>854</v>
      </c>
      <c r="C395" s="81" t="s">
        <v>1819</v>
      </c>
      <c r="D395" s="81"/>
      <c r="E395" s="209"/>
      <c r="H395" s="81" t="s">
        <v>1185</v>
      </c>
      <c r="I395" s="81"/>
      <c r="J395" s="81"/>
      <c r="K395" s="94"/>
      <c r="L395" s="67" t="s">
        <v>1298</v>
      </c>
      <c r="M395" s="105"/>
      <c r="N395" s="67"/>
      <c r="O395" s="67"/>
      <c r="P395" s="98"/>
      <c r="Q395" s="152" t="s">
        <v>93</v>
      </c>
      <c r="R395" s="68">
        <v>1</v>
      </c>
      <c r="S395"/>
    </row>
    <row r="396" spans="5:19" ht="12.75">
      <c r="E396" s="43"/>
      <c r="K396" s="29"/>
      <c r="L396" s="43"/>
      <c r="M396" s="210"/>
      <c r="N396" s="43"/>
      <c r="O396" s="54"/>
      <c r="P396" s="106"/>
      <c r="S396"/>
    </row>
    <row r="397" spans="5:19" ht="12.75">
      <c r="E397" s="43"/>
      <c r="K397" s="29"/>
      <c r="L397" s="43"/>
      <c r="M397" s="210"/>
      <c r="N397" s="43"/>
      <c r="O397" s="54"/>
      <c r="P397" s="106"/>
      <c r="S397"/>
    </row>
    <row r="398" spans="5:19" ht="12.75">
      <c r="E398" s="43"/>
      <c r="K398" s="29"/>
      <c r="L398" s="43"/>
      <c r="M398" s="210"/>
      <c r="N398" s="43"/>
      <c r="O398" s="54"/>
      <c r="P398" s="106"/>
      <c r="S398"/>
    </row>
    <row r="399" spans="5:19" ht="12.75">
      <c r="E399" s="43"/>
      <c r="K399" s="29"/>
      <c r="L399" s="43"/>
      <c r="M399" s="210"/>
      <c r="N399" s="43"/>
      <c r="O399" s="54"/>
      <c r="P399" s="106"/>
      <c r="S399"/>
    </row>
    <row r="400" spans="5:19" ht="12.75">
      <c r="E400" s="43"/>
      <c r="K400" s="29"/>
      <c r="L400" s="1"/>
      <c r="M400" s="89"/>
      <c r="N400" s="1"/>
      <c r="O400" s="54"/>
      <c r="P400" s="106"/>
      <c r="S400"/>
    </row>
    <row r="401" spans="5:19" ht="12.75">
      <c r="E401" s="43"/>
      <c r="K401" s="29"/>
      <c r="L401" s="1"/>
      <c r="M401" s="89"/>
      <c r="N401" s="1"/>
      <c r="O401" s="54"/>
      <c r="P401" s="106"/>
      <c r="S401"/>
    </row>
    <row r="402" spans="5:19" ht="12.75">
      <c r="E402" s="43"/>
      <c r="K402" s="29"/>
      <c r="L402" s="1"/>
      <c r="M402" s="89"/>
      <c r="N402" s="1"/>
      <c r="O402" s="54"/>
      <c r="P402" s="106"/>
      <c r="S402"/>
    </row>
    <row r="403" spans="5:19" ht="12.75">
      <c r="E403" s="43"/>
      <c r="K403" s="29"/>
      <c r="L403" s="1"/>
      <c r="M403" s="89"/>
      <c r="N403" s="1"/>
      <c r="O403" s="54"/>
      <c r="P403" s="106"/>
      <c r="S403"/>
    </row>
    <row r="404" spans="5:19" ht="12.75">
      <c r="E404" s="43"/>
      <c r="K404" s="29"/>
      <c r="L404" s="1"/>
      <c r="M404" s="89"/>
      <c r="N404" s="1"/>
      <c r="O404" s="54"/>
      <c r="P404" s="106"/>
      <c r="S404"/>
    </row>
    <row r="405" spans="5:19" ht="12.75">
      <c r="E405" s="43"/>
      <c r="K405" s="29"/>
      <c r="L405" s="1"/>
      <c r="M405" s="89"/>
      <c r="N405" s="1"/>
      <c r="O405" s="54"/>
      <c r="P405" s="106"/>
      <c r="S405"/>
    </row>
    <row r="406" spans="5:19" ht="12.75">
      <c r="E406" s="43"/>
      <c r="K406" s="29"/>
      <c r="O406" s="54"/>
      <c r="P406" s="106"/>
      <c r="S406"/>
    </row>
    <row r="407" spans="5:19" ht="12.75">
      <c r="E407" s="43"/>
      <c r="K407" s="29"/>
      <c r="O407" s="54"/>
      <c r="P407" s="106"/>
      <c r="S407"/>
    </row>
    <row r="408" spans="5:19" ht="12.75">
      <c r="E408" s="43"/>
      <c r="K408" s="29"/>
      <c r="O408" s="54"/>
      <c r="P408" s="106"/>
      <c r="S408"/>
    </row>
    <row r="409" spans="5:19" ht="12.75">
      <c r="E409" s="43"/>
      <c r="K409" s="29"/>
      <c r="O409" s="54"/>
      <c r="P409" s="106"/>
      <c r="S409"/>
    </row>
    <row r="410" spans="5:19" ht="12.75">
      <c r="E410" s="43"/>
      <c r="K410" s="29"/>
      <c r="O410" s="54"/>
      <c r="P410" s="106"/>
      <c r="S410"/>
    </row>
    <row r="411" spans="5:19" ht="12.75">
      <c r="E411" s="43"/>
      <c r="K411" s="29"/>
      <c r="O411" s="54"/>
      <c r="P411" s="106"/>
      <c r="S411"/>
    </row>
    <row r="412" spans="5:19" ht="12.75">
      <c r="E412" s="43"/>
      <c r="K412" s="29"/>
      <c r="O412" s="54"/>
      <c r="P412" s="84"/>
      <c r="S412"/>
    </row>
    <row r="413" spans="5:19" ht="12.75">
      <c r="E413" s="43"/>
      <c r="K413" s="29"/>
      <c r="O413" s="54"/>
      <c r="P413" s="84"/>
      <c r="S413"/>
    </row>
    <row r="414" spans="5:19" ht="12.75">
      <c r="E414" s="43"/>
      <c r="K414" s="29"/>
      <c r="O414" s="54"/>
      <c r="P414" s="84"/>
      <c r="S414"/>
    </row>
    <row r="415" spans="5:19" ht="12.75">
      <c r="E415" s="43"/>
      <c r="K415" s="29"/>
      <c r="O415" s="54"/>
      <c r="P415" s="84"/>
      <c r="S415"/>
    </row>
    <row r="416" spans="5:19" ht="12.75">
      <c r="E416" s="43"/>
      <c r="K416" s="29"/>
      <c r="O416" s="54"/>
      <c r="P416" s="79"/>
      <c r="S416"/>
    </row>
    <row r="417" spans="5:19" ht="12.75">
      <c r="E417" s="43"/>
      <c r="K417" s="29"/>
      <c r="O417" s="54"/>
      <c r="S417"/>
    </row>
    <row r="418" spans="5:19" ht="12.75">
      <c r="E418" s="43"/>
      <c r="K418" s="29"/>
      <c r="O418" s="54"/>
      <c r="S418"/>
    </row>
    <row r="419" spans="5:19" ht="12.75">
      <c r="E419" s="43"/>
      <c r="K419" s="29"/>
      <c r="O419" s="54"/>
      <c r="S419"/>
    </row>
    <row r="420" spans="5:19" ht="12.75">
      <c r="E420" s="43"/>
      <c r="K420" s="29"/>
      <c r="O420" s="54"/>
      <c r="S420"/>
    </row>
    <row r="421" spans="5:19" ht="12.75">
      <c r="E421" s="43"/>
      <c r="K421" s="29"/>
      <c r="O421" s="54"/>
      <c r="S421"/>
    </row>
    <row r="422" spans="5:19" ht="12.75">
      <c r="E422" s="43"/>
      <c r="K422" s="29"/>
      <c r="O422" s="54"/>
      <c r="S422"/>
    </row>
    <row r="423" spans="5:19" ht="12.75">
      <c r="E423" s="43"/>
      <c r="K423" s="29"/>
      <c r="O423" s="54"/>
      <c r="S423"/>
    </row>
    <row r="424" spans="5:19" ht="12.75">
      <c r="E424" s="43"/>
      <c r="K424" s="29"/>
      <c r="O424" s="54"/>
      <c r="S424"/>
    </row>
    <row r="425" spans="5:19" ht="12.75">
      <c r="E425" s="43"/>
      <c r="K425" s="29"/>
      <c r="O425" s="54"/>
      <c r="S425"/>
    </row>
    <row r="426" spans="5:19" ht="12.75">
      <c r="E426" s="43"/>
      <c r="K426" s="29"/>
      <c r="O426" s="54"/>
      <c r="S426"/>
    </row>
    <row r="427" spans="5:19" ht="12.75">
      <c r="E427" s="43"/>
      <c r="K427" s="29"/>
      <c r="O427" s="54"/>
      <c r="S427"/>
    </row>
    <row r="428" spans="5:19" ht="12.75">
      <c r="E428" s="43"/>
      <c r="K428" s="29"/>
      <c r="O428" s="54"/>
      <c r="S428"/>
    </row>
    <row r="429" spans="5:19" ht="12.75">
      <c r="E429" s="43"/>
      <c r="K429" s="29"/>
      <c r="O429" s="54"/>
      <c r="S429"/>
    </row>
    <row r="430" spans="5:19" ht="12.75">
      <c r="E430" s="43"/>
      <c r="K430" s="29"/>
      <c r="O430" s="54"/>
      <c r="S430"/>
    </row>
    <row r="431" spans="5:19" ht="12.75">
      <c r="E431" s="43"/>
      <c r="K431" s="29"/>
      <c r="O431" s="54"/>
      <c r="S431"/>
    </row>
    <row r="432" spans="5:19" ht="12.75">
      <c r="E432" s="43"/>
      <c r="K432" s="29"/>
      <c r="O432" s="54"/>
      <c r="S432"/>
    </row>
    <row r="433" spans="11:19" ht="12.75">
      <c r="K433" s="29"/>
      <c r="O433" s="54"/>
      <c r="S433"/>
    </row>
    <row r="434" spans="11:19" ht="12.75">
      <c r="K434" s="29"/>
      <c r="O434" s="54"/>
      <c r="S434"/>
    </row>
    <row r="435" spans="11:19" ht="12.75">
      <c r="K435" s="29"/>
      <c r="O435" s="54"/>
      <c r="S435"/>
    </row>
    <row r="436" spans="11:19" ht="12.75">
      <c r="K436" s="29"/>
      <c r="O436" s="54"/>
      <c r="S436"/>
    </row>
    <row r="437" spans="11:19" ht="12.75">
      <c r="K437" s="29"/>
      <c r="O437" s="54"/>
      <c r="S437"/>
    </row>
    <row r="438" spans="11:19" ht="12.75">
      <c r="K438" s="29"/>
      <c r="O438" s="54"/>
      <c r="S438"/>
    </row>
    <row r="439" spans="11:19" ht="12.75">
      <c r="K439" s="29"/>
      <c r="O439" s="54"/>
      <c r="S439"/>
    </row>
    <row r="440" spans="11:19" ht="12.75">
      <c r="K440" s="29"/>
      <c r="O440" s="54"/>
      <c r="S440"/>
    </row>
    <row r="441" spans="11:19" ht="12.75">
      <c r="K441" s="29"/>
      <c r="O441" s="54"/>
      <c r="S441"/>
    </row>
    <row r="442" spans="11:19" ht="12.75">
      <c r="K442" s="29"/>
      <c r="O442" s="54"/>
      <c r="S442"/>
    </row>
    <row r="443" spans="11:19" ht="12.75">
      <c r="K443" s="29"/>
      <c r="O443" s="54"/>
      <c r="S443"/>
    </row>
    <row r="444" spans="11:19" ht="12.75">
      <c r="K444" s="29"/>
      <c r="O444" s="54"/>
      <c r="S444"/>
    </row>
    <row r="445" spans="11:19" ht="12.75">
      <c r="K445" s="29"/>
      <c r="O445" s="54"/>
      <c r="S445"/>
    </row>
    <row r="446" ht="12.75">
      <c r="O446" s="54"/>
    </row>
    <row r="447" ht="12.75">
      <c r="O447" s="54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449"/>
  <sheetViews>
    <sheetView workbookViewId="0" topLeftCell="A1">
      <selection activeCell="E8" sqref="E8"/>
    </sheetView>
  </sheetViews>
  <sheetFormatPr defaultColWidth="9.140625" defaultRowHeight="12.75"/>
  <cols>
    <col min="1" max="1" width="4.8515625" style="56" customWidth="1"/>
    <col min="2" max="2" width="16.140625" style="54" customWidth="1"/>
    <col min="3" max="3" width="5.8515625" style="54" customWidth="1"/>
    <col min="4" max="4" width="14.140625" style="54" customWidth="1"/>
    <col min="5" max="5" width="9.7109375" style="56" customWidth="1"/>
    <col min="6" max="6" width="30.57421875" style="54" customWidth="1"/>
    <col min="7" max="7" width="12.28125" style="56" customWidth="1"/>
    <col min="8" max="8" width="14.28125" style="54" customWidth="1"/>
    <col min="9" max="9" width="9.00390625" style="56" customWidth="1"/>
    <col min="10" max="10" width="18.7109375" style="54" customWidth="1"/>
    <col min="11" max="11" width="12.00390625" style="56" customWidth="1"/>
    <col min="12" max="12" width="18.140625" style="54" customWidth="1"/>
    <col min="13" max="13" width="19.140625" style="54" customWidth="1"/>
    <col min="14" max="14" width="22.421875" style="41" customWidth="1"/>
    <col min="15" max="15" width="5.8515625" style="56" customWidth="1"/>
    <col min="16" max="16" width="6.00390625" style="1" customWidth="1"/>
    <col min="17" max="22" width="9.00390625" style="57" customWidth="1"/>
  </cols>
  <sheetData>
    <row r="1" spans="2:15" ht="15.75">
      <c r="B1" s="55" t="s">
        <v>406</v>
      </c>
      <c r="F1" s="179"/>
      <c r="I1" s="196" t="s">
        <v>1823</v>
      </c>
      <c r="K1" s="87"/>
      <c r="N1" s="58"/>
      <c r="O1" s="146"/>
    </row>
    <row r="2" spans="10:22" ht="12.75" customHeight="1">
      <c r="J2" s="54" t="s">
        <v>1809</v>
      </c>
      <c r="K2" s="54" t="s">
        <v>1810</v>
      </c>
      <c r="M2" s="54" t="s">
        <v>1811</v>
      </c>
      <c r="N2" s="59" t="s">
        <v>1812</v>
      </c>
      <c r="P2" s="201"/>
      <c r="V2"/>
    </row>
    <row r="3" spans="1:16" s="62" customFormat="1" ht="12.75" customHeight="1">
      <c r="A3" s="61" t="s">
        <v>1813</v>
      </c>
      <c r="B3" s="60" t="s">
        <v>1622</v>
      </c>
      <c r="C3" s="60" t="s">
        <v>1814</v>
      </c>
      <c r="D3" s="60" t="s">
        <v>1736</v>
      </c>
      <c r="E3" s="187" t="s">
        <v>225</v>
      </c>
      <c r="F3" s="91" t="s">
        <v>1815</v>
      </c>
      <c r="G3" s="61" t="s">
        <v>1816</v>
      </c>
      <c r="H3" s="60" t="s">
        <v>2832</v>
      </c>
      <c r="I3" s="61" t="s">
        <v>1817</v>
      </c>
      <c r="J3" s="28" t="s">
        <v>2833</v>
      </c>
      <c r="K3" s="93" t="s">
        <v>3044</v>
      </c>
      <c r="L3" s="28" t="s">
        <v>3045</v>
      </c>
      <c r="M3" s="92" t="s">
        <v>3046</v>
      </c>
      <c r="N3" s="28" t="s">
        <v>3047</v>
      </c>
      <c r="O3" s="61" t="s">
        <v>2620</v>
      </c>
      <c r="P3" s="145" t="s">
        <v>1801</v>
      </c>
    </row>
    <row r="4" spans="5:22" ht="12.75" customHeight="1">
      <c r="E4" s="184"/>
      <c r="I4" s="56" t="s">
        <v>1818</v>
      </c>
      <c r="K4" s="93"/>
      <c r="L4" s="58"/>
      <c r="M4" s="56"/>
      <c r="P4" s="201"/>
      <c r="V4"/>
    </row>
    <row r="5" spans="12:22" ht="12.75" customHeight="1">
      <c r="L5" s="58"/>
      <c r="P5" s="201"/>
      <c r="V5"/>
    </row>
    <row r="6" spans="1:16" ht="12.75">
      <c r="A6" s="56">
        <v>1</v>
      </c>
      <c r="B6" s="64" t="s">
        <v>94</v>
      </c>
      <c r="C6" s="54" t="s">
        <v>1819</v>
      </c>
      <c r="D6" s="203" t="s">
        <v>1804</v>
      </c>
      <c r="E6" s="197">
        <v>16663.11</v>
      </c>
      <c r="F6" s="54" t="s">
        <v>1550</v>
      </c>
      <c r="G6" s="74" t="s">
        <v>1785</v>
      </c>
      <c r="H6" s="64" t="s">
        <v>1324</v>
      </c>
      <c r="I6" s="29">
        <v>1619172</v>
      </c>
      <c r="J6" s="64" t="s">
        <v>2180</v>
      </c>
      <c r="K6" s="74" t="s">
        <v>2841</v>
      </c>
      <c r="L6" s="64" t="s">
        <v>2181</v>
      </c>
      <c r="M6" s="58" t="s">
        <v>3234</v>
      </c>
      <c r="N6" s="71" t="s">
        <v>3248</v>
      </c>
      <c r="O6" s="147" t="s">
        <v>92</v>
      </c>
      <c r="P6" s="201">
        <v>1</v>
      </c>
    </row>
    <row r="7" spans="1:16" ht="12.75">
      <c r="A7" s="56">
        <v>2</v>
      </c>
      <c r="B7" s="64" t="s">
        <v>95</v>
      </c>
      <c r="C7" s="54" t="s">
        <v>1819</v>
      </c>
      <c r="D7" s="203" t="s">
        <v>1803</v>
      </c>
      <c r="E7" s="197">
        <v>16665.41</v>
      </c>
      <c r="F7" s="54" t="s">
        <v>1997</v>
      </c>
      <c r="G7" s="74"/>
      <c r="H7" s="64" t="s">
        <v>1325</v>
      </c>
      <c r="I7" s="29"/>
      <c r="J7" s="64" t="s">
        <v>2182</v>
      </c>
      <c r="K7" s="74" t="s">
        <v>2842</v>
      </c>
      <c r="L7" s="64" t="s">
        <v>2183</v>
      </c>
      <c r="M7" s="58" t="s">
        <v>3235</v>
      </c>
      <c r="N7" s="73" t="s">
        <v>3249</v>
      </c>
      <c r="O7" s="147" t="s">
        <v>92</v>
      </c>
      <c r="P7" s="201">
        <v>1</v>
      </c>
    </row>
    <row r="8" spans="1:16" ht="12.75">
      <c r="A8" s="56">
        <v>3</v>
      </c>
      <c r="B8" s="64" t="s">
        <v>96</v>
      </c>
      <c r="C8" s="54" t="s">
        <v>1819</v>
      </c>
      <c r="D8" s="213" t="s">
        <v>1804</v>
      </c>
      <c r="E8" s="197">
        <v>16668.41</v>
      </c>
      <c r="F8" s="80" t="s">
        <v>1999</v>
      </c>
      <c r="G8" s="74"/>
      <c r="H8" s="64" t="s">
        <v>1326</v>
      </c>
      <c r="I8" s="29"/>
      <c r="J8" s="64" t="s">
        <v>2184</v>
      </c>
      <c r="K8" s="74"/>
      <c r="L8" s="64"/>
      <c r="M8" s="58"/>
      <c r="N8" s="73"/>
      <c r="O8" s="147" t="s">
        <v>92</v>
      </c>
      <c r="P8" s="201">
        <v>1</v>
      </c>
    </row>
    <row r="9" spans="1:16" ht="12.75">
      <c r="A9" s="56">
        <v>4</v>
      </c>
      <c r="B9" s="64" t="s">
        <v>97</v>
      </c>
      <c r="C9" s="54" t="s">
        <v>1819</v>
      </c>
      <c r="D9" s="213" t="s">
        <v>1805</v>
      </c>
      <c r="E9" s="197">
        <v>16670.32</v>
      </c>
      <c r="F9" s="80" t="s">
        <v>2001</v>
      </c>
      <c r="G9" s="74"/>
      <c r="H9" s="64" t="s">
        <v>1327</v>
      </c>
      <c r="I9" s="29"/>
      <c r="J9" s="64" t="s">
        <v>2185</v>
      </c>
      <c r="K9" s="74"/>
      <c r="L9" s="64"/>
      <c r="M9" s="58"/>
      <c r="N9" s="73"/>
      <c r="O9" s="147" t="s">
        <v>92</v>
      </c>
      <c r="P9" s="201">
        <v>1</v>
      </c>
    </row>
    <row r="10" spans="1:16" ht="12.75">
      <c r="A10" s="56">
        <v>5</v>
      </c>
      <c r="B10" s="64" t="s">
        <v>98</v>
      </c>
      <c r="C10" s="54" t="s">
        <v>1819</v>
      </c>
      <c r="D10" s="203" t="s">
        <v>1806</v>
      </c>
      <c r="E10" s="197">
        <v>16672.93</v>
      </c>
      <c r="F10" s="54" t="s">
        <v>2003</v>
      </c>
      <c r="G10" s="74"/>
      <c r="H10" s="64" t="s">
        <v>1328</v>
      </c>
      <c r="I10" s="29"/>
      <c r="J10" s="64" t="s">
        <v>2186</v>
      </c>
      <c r="K10" s="74"/>
      <c r="L10" s="64"/>
      <c r="M10" s="58"/>
      <c r="N10" s="73"/>
      <c r="O10" s="147" t="s">
        <v>92</v>
      </c>
      <c r="P10" s="201">
        <v>1</v>
      </c>
    </row>
    <row r="11" spans="1:16" ht="12.75">
      <c r="A11" s="56">
        <v>6</v>
      </c>
      <c r="B11" s="64" t="s">
        <v>99</v>
      </c>
      <c r="C11" s="54" t="s">
        <v>1819</v>
      </c>
      <c r="D11" s="203" t="s">
        <v>1944</v>
      </c>
      <c r="E11" s="197">
        <v>16675.23</v>
      </c>
      <c r="F11" s="54" t="s">
        <v>2005</v>
      </c>
      <c r="G11" s="74"/>
      <c r="H11" s="64" t="s">
        <v>1329</v>
      </c>
      <c r="I11" s="29"/>
      <c r="J11" s="64" t="s">
        <v>2187</v>
      </c>
      <c r="K11" s="74"/>
      <c r="L11" s="64"/>
      <c r="M11" s="58"/>
      <c r="N11" s="73"/>
      <c r="O11" s="147" t="s">
        <v>92</v>
      </c>
      <c r="P11" s="201">
        <v>1</v>
      </c>
    </row>
    <row r="12" spans="1:16" ht="12.75">
      <c r="A12" s="56">
        <v>7</v>
      </c>
      <c r="B12" s="64" t="s">
        <v>100</v>
      </c>
      <c r="C12" s="54" t="s">
        <v>1819</v>
      </c>
      <c r="D12" s="213" t="s">
        <v>1941</v>
      </c>
      <c r="E12" s="197">
        <v>16677.84</v>
      </c>
      <c r="F12" s="80" t="s">
        <v>2007</v>
      </c>
      <c r="G12" s="74"/>
      <c r="H12" s="64" t="s">
        <v>1959</v>
      </c>
      <c r="I12" s="29"/>
      <c r="J12" s="64" t="s">
        <v>2188</v>
      </c>
      <c r="K12" s="74"/>
      <c r="L12" s="64"/>
      <c r="M12" s="58"/>
      <c r="N12" s="73"/>
      <c r="O12" s="147" t="s">
        <v>92</v>
      </c>
      <c r="P12" s="201">
        <v>1</v>
      </c>
    </row>
    <row r="13" spans="1:16" ht="12.75">
      <c r="A13" s="68"/>
      <c r="B13" s="66"/>
      <c r="C13" s="66"/>
      <c r="D13" s="66"/>
      <c r="E13" s="182"/>
      <c r="F13" s="66"/>
      <c r="G13" s="75"/>
      <c r="H13" s="67" t="s">
        <v>1960</v>
      </c>
      <c r="I13" s="94"/>
      <c r="J13" s="67" t="s">
        <v>2189</v>
      </c>
      <c r="K13" s="75"/>
      <c r="L13" s="67"/>
      <c r="M13" s="69"/>
      <c r="N13" s="72"/>
      <c r="O13" s="148"/>
      <c r="P13" s="202">
        <v>0</v>
      </c>
    </row>
    <row r="14" spans="1:16" ht="12.75">
      <c r="A14" s="56">
        <v>8</v>
      </c>
      <c r="B14" s="64" t="s">
        <v>587</v>
      </c>
      <c r="C14" s="64" t="s">
        <v>1820</v>
      </c>
      <c r="D14" s="203" t="s">
        <v>2044</v>
      </c>
      <c r="E14" s="197">
        <v>16663.11</v>
      </c>
      <c r="F14" s="54" t="s">
        <v>1996</v>
      </c>
      <c r="G14" s="74" t="s">
        <v>1786</v>
      </c>
      <c r="H14" s="64" t="s">
        <v>1330</v>
      </c>
      <c r="I14" s="29">
        <v>1619173</v>
      </c>
      <c r="J14" s="64" t="s">
        <v>2190</v>
      </c>
      <c r="K14" s="74" t="s">
        <v>2843</v>
      </c>
      <c r="L14" s="64" t="s">
        <v>2191</v>
      </c>
      <c r="M14" s="58" t="s">
        <v>3236</v>
      </c>
      <c r="N14" s="71" t="s">
        <v>3250</v>
      </c>
      <c r="O14" s="147" t="s">
        <v>92</v>
      </c>
      <c r="P14" s="201">
        <v>1</v>
      </c>
    </row>
    <row r="15" spans="1:16" ht="12.75">
      <c r="A15" s="56">
        <v>9</v>
      </c>
      <c r="B15" s="64" t="s">
        <v>588</v>
      </c>
      <c r="C15" s="64" t="s">
        <v>1820</v>
      </c>
      <c r="D15" s="203" t="s">
        <v>1803</v>
      </c>
      <c r="E15" s="197">
        <v>16665.41</v>
      </c>
      <c r="F15" s="54" t="s">
        <v>1998</v>
      </c>
      <c r="G15" s="74"/>
      <c r="H15" s="64" t="s">
        <v>1331</v>
      </c>
      <c r="I15" s="29"/>
      <c r="J15" s="64" t="s">
        <v>2192</v>
      </c>
      <c r="K15" s="74" t="s">
        <v>2844</v>
      </c>
      <c r="L15" s="64" t="s">
        <v>2193</v>
      </c>
      <c r="M15" s="58" t="s">
        <v>3237</v>
      </c>
      <c r="N15" s="71" t="s">
        <v>3251</v>
      </c>
      <c r="O15" s="147" t="s">
        <v>92</v>
      </c>
      <c r="P15" s="201">
        <v>1</v>
      </c>
    </row>
    <row r="16" spans="1:16" ht="12.75">
      <c r="A16" s="56">
        <v>10</v>
      </c>
      <c r="B16" s="64" t="s">
        <v>589</v>
      </c>
      <c r="C16" s="64" t="s">
        <v>1820</v>
      </c>
      <c r="D16" s="213" t="s">
        <v>1804</v>
      </c>
      <c r="E16" s="197">
        <v>16668.41</v>
      </c>
      <c r="F16" s="80" t="s">
        <v>2000</v>
      </c>
      <c r="G16" s="74"/>
      <c r="H16" s="64" t="s">
        <v>1332</v>
      </c>
      <c r="I16" s="29"/>
      <c r="J16" s="64" t="s">
        <v>2194</v>
      </c>
      <c r="K16" s="74"/>
      <c r="L16" s="64"/>
      <c r="M16" s="58"/>
      <c r="N16" s="71"/>
      <c r="O16" s="147" t="s">
        <v>92</v>
      </c>
      <c r="P16" s="201">
        <v>1</v>
      </c>
    </row>
    <row r="17" spans="1:16" ht="12.75">
      <c r="A17" s="56">
        <v>11</v>
      </c>
      <c r="B17" s="64" t="s">
        <v>590</v>
      </c>
      <c r="C17" s="64" t="s">
        <v>1820</v>
      </c>
      <c r="D17" s="213" t="s">
        <v>1805</v>
      </c>
      <c r="E17" s="197">
        <v>16670.32</v>
      </c>
      <c r="F17" s="80" t="s">
        <v>2002</v>
      </c>
      <c r="G17" s="74"/>
      <c r="H17" s="64" t="s">
        <v>1333</v>
      </c>
      <c r="I17" s="29"/>
      <c r="J17" s="64" t="s">
        <v>2195</v>
      </c>
      <c r="K17" s="74"/>
      <c r="L17" s="64"/>
      <c r="M17" s="58"/>
      <c r="N17" s="71"/>
      <c r="O17" s="147" t="s">
        <v>92</v>
      </c>
      <c r="P17" s="201">
        <v>1</v>
      </c>
    </row>
    <row r="18" spans="1:16" ht="12.75">
      <c r="A18" s="56">
        <v>12</v>
      </c>
      <c r="B18" s="64" t="s">
        <v>591</v>
      </c>
      <c r="C18" s="64" t="s">
        <v>1820</v>
      </c>
      <c r="D18" s="203" t="s">
        <v>1806</v>
      </c>
      <c r="E18" s="197">
        <v>16672.93</v>
      </c>
      <c r="F18" s="54" t="s">
        <v>2004</v>
      </c>
      <c r="G18" s="74"/>
      <c r="H18" s="64" t="s">
        <v>1334</v>
      </c>
      <c r="I18" s="29"/>
      <c r="J18" s="64" t="s">
        <v>2196</v>
      </c>
      <c r="K18" s="74"/>
      <c r="L18" s="64"/>
      <c r="M18" s="58"/>
      <c r="N18" s="71"/>
      <c r="O18" s="147" t="s">
        <v>92</v>
      </c>
      <c r="P18" s="201">
        <v>1</v>
      </c>
    </row>
    <row r="19" spans="1:16" ht="12.75">
      <c r="A19" s="56">
        <v>13</v>
      </c>
      <c r="B19" s="64" t="s">
        <v>592</v>
      </c>
      <c r="C19" s="64" t="s">
        <v>1820</v>
      </c>
      <c r="D19" s="203" t="s">
        <v>1944</v>
      </c>
      <c r="E19" s="197">
        <v>16675.23</v>
      </c>
      <c r="F19" s="54" t="s">
        <v>2006</v>
      </c>
      <c r="G19" s="74"/>
      <c r="H19" s="64" t="s">
        <v>1335</v>
      </c>
      <c r="I19" s="29"/>
      <c r="J19" s="64" t="s">
        <v>2197</v>
      </c>
      <c r="K19" s="74"/>
      <c r="L19" s="64"/>
      <c r="M19" s="58"/>
      <c r="N19" s="73"/>
      <c r="O19" s="147" t="s">
        <v>92</v>
      </c>
      <c r="P19" s="201">
        <v>1</v>
      </c>
    </row>
    <row r="20" spans="1:16" ht="12.75">
      <c r="A20" s="56">
        <v>14</v>
      </c>
      <c r="B20" s="64" t="s">
        <v>593</v>
      </c>
      <c r="C20" s="64" t="s">
        <v>1820</v>
      </c>
      <c r="D20" s="213" t="s">
        <v>1941</v>
      </c>
      <c r="E20" s="180">
        <v>16677.84</v>
      </c>
      <c r="F20" s="80" t="s">
        <v>2008</v>
      </c>
      <c r="G20" s="74"/>
      <c r="H20" s="64" t="s">
        <v>1961</v>
      </c>
      <c r="I20" s="29"/>
      <c r="J20" s="64" t="s">
        <v>2198</v>
      </c>
      <c r="K20" s="74"/>
      <c r="L20" s="64"/>
      <c r="M20" s="58"/>
      <c r="N20" s="71"/>
      <c r="O20" s="147" t="s">
        <v>92</v>
      </c>
      <c r="P20" s="201">
        <v>1</v>
      </c>
    </row>
    <row r="21" spans="2:16" ht="12.75">
      <c r="B21" s="66"/>
      <c r="C21" s="67"/>
      <c r="D21" s="66"/>
      <c r="E21" s="182"/>
      <c r="F21" s="66"/>
      <c r="G21" s="75"/>
      <c r="H21" s="67" t="s">
        <v>1962</v>
      </c>
      <c r="I21" s="94"/>
      <c r="J21" s="67" t="s">
        <v>2199</v>
      </c>
      <c r="K21" s="75"/>
      <c r="L21" s="67"/>
      <c r="M21" s="69"/>
      <c r="N21" s="72"/>
      <c r="O21" s="148"/>
      <c r="P21" s="202">
        <v>0</v>
      </c>
    </row>
    <row r="22" spans="1:16" ht="12.75">
      <c r="A22" s="56">
        <v>15</v>
      </c>
      <c r="B22" s="64" t="s">
        <v>101</v>
      </c>
      <c r="C22" s="54" t="s">
        <v>1819</v>
      </c>
      <c r="D22" s="213" t="s">
        <v>1945</v>
      </c>
      <c r="E22" s="197">
        <v>16680.14</v>
      </c>
      <c r="F22" s="80" t="s">
        <v>2009</v>
      </c>
      <c r="G22" s="74" t="s">
        <v>1787</v>
      </c>
      <c r="H22" s="64" t="s">
        <v>1336</v>
      </c>
      <c r="I22" s="29">
        <v>1605653</v>
      </c>
      <c r="J22" s="64" t="s">
        <v>2200</v>
      </c>
      <c r="K22" s="74" t="s">
        <v>2845</v>
      </c>
      <c r="L22" s="64" t="s">
        <v>2201</v>
      </c>
      <c r="M22" s="58" t="s">
        <v>3238</v>
      </c>
      <c r="N22" s="71" t="s">
        <v>3252</v>
      </c>
      <c r="O22" s="147" t="s">
        <v>92</v>
      </c>
      <c r="P22" s="201">
        <v>1</v>
      </c>
    </row>
    <row r="23" spans="1:16" ht="12.75">
      <c r="A23" s="56">
        <v>16</v>
      </c>
      <c r="B23" s="64" t="s">
        <v>102</v>
      </c>
      <c r="C23" s="54" t="s">
        <v>1819</v>
      </c>
      <c r="D23" s="188" t="s">
        <v>1807</v>
      </c>
      <c r="E23" s="197">
        <v>16682.75</v>
      </c>
      <c r="F23" s="54" t="s">
        <v>2011</v>
      </c>
      <c r="G23" s="74"/>
      <c r="H23" s="64" t="s">
        <v>1337</v>
      </c>
      <c r="I23" s="29"/>
      <c r="J23" s="64" t="s">
        <v>2202</v>
      </c>
      <c r="K23" s="74" t="s">
        <v>2846</v>
      </c>
      <c r="L23" s="64" t="s">
        <v>2203</v>
      </c>
      <c r="M23" s="58" t="s">
        <v>3239</v>
      </c>
      <c r="N23" s="71" t="s">
        <v>0</v>
      </c>
      <c r="O23" s="147" t="s">
        <v>92</v>
      </c>
      <c r="P23" s="201">
        <v>1</v>
      </c>
    </row>
    <row r="24" spans="1:16" ht="12.75">
      <c r="A24" s="56">
        <v>17</v>
      </c>
      <c r="B24" s="64" t="s">
        <v>2048</v>
      </c>
      <c r="C24" s="54" t="s">
        <v>1819</v>
      </c>
      <c r="D24" s="188" t="s">
        <v>1946</v>
      </c>
      <c r="E24" s="197">
        <v>16685.05</v>
      </c>
      <c r="F24" s="54" t="s">
        <v>2013</v>
      </c>
      <c r="G24" s="74"/>
      <c r="H24" s="64" t="s">
        <v>1338</v>
      </c>
      <c r="I24" s="29"/>
      <c r="J24" s="64" t="s">
        <v>2204</v>
      </c>
      <c r="K24" s="74"/>
      <c r="L24" s="64"/>
      <c r="M24" s="58"/>
      <c r="N24" s="71"/>
      <c r="O24" s="147" t="s">
        <v>92</v>
      </c>
      <c r="P24" s="201">
        <v>1</v>
      </c>
    </row>
    <row r="25" spans="1:16" ht="12.75">
      <c r="A25" s="56">
        <v>18</v>
      </c>
      <c r="B25" s="64" t="s">
        <v>2050</v>
      </c>
      <c r="C25" s="54" t="s">
        <v>1819</v>
      </c>
      <c r="D25" s="213" t="s">
        <v>1942</v>
      </c>
      <c r="E25" s="197">
        <v>16687.66</v>
      </c>
      <c r="F25" s="80" t="s">
        <v>2015</v>
      </c>
      <c r="G25" s="74"/>
      <c r="H25" s="64" t="s">
        <v>1339</v>
      </c>
      <c r="I25" s="29"/>
      <c r="J25" s="64" t="s">
        <v>2205</v>
      </c>
      <c r="K25" s="74"/>
      <c r="L25" s="64"/>
      <c r="M25" s="58"/>
      <c r="N25" s="71"/>
      <c r="O25" s="147" t="s">
        <v>92</v>
      </c>
      <c r="P25" s="201">
        <v>1</v>
      </c>
    </row>
    <row r="26" spans="1:16" ht="12.75">
      <c r="A26" s="56">
        <v>19</v>
      </c>
      <c r="B26" s="64" t="s">
        <v>103</v>
      </c>
      <c r="C26" s="54" t="s">
        <v>1819</v>
      </c>
      <c r="D26" s="213" t="s">
        <v>1947</v>
      </c>
      <c r="E26" s="197">
        <v>16689.96</v>
      </c>
      <c r="F26" s="80" t="s">
        <v>2017</v>
      </c>
      <c r="G26" s="74"/>
      <c r="H26" s="64" t="s">
        <v>1340</v>
      </c>
      <c r="I26" s="29"/>
      <c r="J26" s="64" t="s">
        <v>2206</v>
      </c>
      <c r="K26" s="74"/>
      <c r="L26" s="64"/>
      <c r="M26" s="58"/>
      <c r="N26" s="71"/>
      <c r="O26" s="147" t="s">
        <v>92</v>
      </c>
      <c r="P26" s="201">
        <v>1</v>
      </c>
    </row>
    <row r="27" spans="1:16" ht="12.75">
      <c r="A27" s="56">
        <v>20</v>
      </c>
      <c r="B27" s="64" t="s">
        <v>104</v>
      </c>
      <c r="C27" s="54" t="s">
        <v>1819</v>
      </c>
      <c r="D27" s="188" t="s">
        <v>1808</v>
      </c>
      <c r="E27" s="197">
        <v>16692.57</v>
      </c>
      <c r="F27" s="54" t="s">
        <v>2019</v>
      </c>
      <c r="G27" s="74"/>
      <c r="H27" s="64" t="s">
        <v>1341</v>
      </c>
      <c r="I27" s="29"/>
      <c r="J27" s="64" t="s">
        <v>2207</v>
      </c>
      <c r="K27" s="74"/>
      <c r="L27" s="64"/>
      <c r="M27" s="58"/>
      <c r="N27" s="71"/>
      <c r="O27" s="147" t="s">
        <v>92</v>
      </c>
      <c r="P27" s="201">
        <v>1</v>
      </c>
    </row>
    <row r="28" spans="1:16" ht="12.75">
      <c r="A28" s="56">
        <v>21</v>
      </c>
      <c r="B28" s="64" t="s">
        <v>105</v>
      </c>
      <c r="C28" s="54" t="s">
        <v>1819</v>
      </c>
      <c r="D28" s="188" t="s">
        <v>1948</v>
      </c>
      <c r="E28" s="197">
        <v>16694.87</v>
      </c>
      <c r="F28" s="54" t="s">
        <v>2021</v>
      </c>
      <c r="G28" s="74"/>
      <c r="H28" s="64" t="s">
        <v>1963</v>
      </c>
      <c r="I28" s="29"/>
      <c r="J28" s="64" t="s">
        <v>2208</v>
      </c>
      <c r="K28" s="74"/>
      <c r="L28" s="64"/>
      <c r="M28" s="58"/>
      <c r="N28" s="71"/>
      <c r="O28" s="147" t="s">
        <v>92</v>
      </c>
      <c r="P28" s="201">
        <v>1</v>
      </c>
    </row>
    <row r="29" spans="1:16" ht="12.75">
      <c r="A29" s="68">
        <v>22</v>
      </c>
      <c r="B29" s="67" t="s">
        <v>106</v>
      </c>
      <c r="C29" s="66" t="s">
        <v>1819</v>
      </c>
      <c r="D29" s="256" t="s">
        <v>1943</v>
      </c>
      <c r="E29" s="182">
        <v>16697.48</v>
      </c>
      <c r="F29" s="81" t="s">
        <v>2023</v>
      </c>
      <c r="G29" s="75"/>
      <c r="H29" s="67" t="s">
        <v>2077</v>
      </c>
      <c r="I29" s="94"/>
      <c r="J29" s="67" t="s">
        <v>2209</v>
      </c>
      <c r="K29" s="75"/>
      <c r="L29" s="67"/>
      <c r="M29" s="69"/>
      <c r="N29" s="72"/>
      <c r="O29" s="148" t="s">
        <v>92</v>
      </c>
      <c r="P29" s="202">
        <v>1</v>
      </c>
    </row>
    <row r="30" spans="1:16" ht="12.75">
      <c r="A30" s="56">
        <v>23</v>
      </c>
      <c r="B30" s="64" t="s">
        <v>594</v>
      </c>
      <c r="C30" s="64" t="s">
        <v>1820</v>
      </c>
      <c r="D30" s="213" t="s">
        <v>1945</v>
      </c>
      <c r="E30" s="197">
        <v>16680.14</v>
      </c>
      <c r="F30" s="80" t="s">
        <v>2010</v>
      </c>
      <c r="G30" s="74" t="s">
        <v>1788</v>
      </c>
      <c r="H30" s="64" t="s">
        <v>1824</v>
      </c>
      <c r="I30" s="29">
        <v>1619174</v>
      </c>
      <c r="J30" s="64" t="s">
        <v>2210</v>
      </c>
      <c r="K30" s="74" t="s">
        <v>2847</v>
      </c>
      <c r="L30" s="64" t="s">
        <v>2211</v>
      </c>
      <c r="M30" s="58" t="s">
        <v>3240</v>
      </c>
      <c r="N30" s="71" t="s">
        <v>3011</v>
      </c>
      <c r="O30" s="147" t="s">
        <v>92</v>
      </c>
      <c r="P30" s="201">
        <v>1</v>
      </c>
    </row>
    <row r="31" spans="1:16" ht="12.75">
      <c r="A31" s="56">
        <v>24</v>
      </c>
      <c r="B31" s="64" t="s">
        <v>595</v>
      </c>
      <c r="C31" s="64" t="s">
        <v>1820</v>
      </c>
      <c r="D31" s="188" t="s">
        <v>1807</v>
      </c>
      <c r="E31" s="197">
        <v>16682.75</v>
      </c>
      <c r="F31" s="54" t="s">
        <v>2012</v>
      </c>
      <c r="G31" s="74"/>
      <c r="H31" s="64" t="s">
        <v>1825</v>
      </c>
      <c r="I31" s="29"/>
      <c r="J31" s="64" t="s">
        <v>2212</v>
      </c>
      <c r="K31" s="74" t="s">
        <v>2848</v>
      </c>
      <c r="L31" s="64" t="s">
        <v>2213</v>
      </c>
      <c r="M31" s="58" t="s">
        <v>3241</v>
      </c>
      <c r="N31" s="71" t="s">
        <v>3012</v>
      </c>
      <c r="O31" s="147" t="s">
        <v>92</v>
      </c>
      <c r="P31" s="201">
        <v>1</v>
      </c>
    </row>
    <row r="32" spans="1:16" ht="12.75">
      <c r="A32" s="56">
        <v>25</v>
      </c>
      <c r="B32" s="64" t="s">
        <v>2049</v>
      </c>
      <c r="C32" s="64" t="s">
        <v>1820</v>
      </c>
      <c r="D32" s="188" t="s">
        <v>1946</v>
      </c>
      <c r="E32" s="197">
        <v>16685.05</v>
      </c>
      <c r="F32" s="54" t="s">
        <v>2014</v>
      </c>
      <c r="G32" s="74"/>
      <c r="H32" s="64" t="s">
        <v>1826</v>
      </c>
      <c r="I32" s="29"/>
      <c r="J32" s="64" t="s">
        <v>2214</v>
      </c>
      <c r="K32" s="74"/>
      <c r="L32" s="64"/>
      <c r="M32" s="58"/>
      <c r="N32" s="71"/>
      <c r="O32" s="147" t="s">
        <v>92</v>
      </c>
      <c r="P32" s="201">
        <v>1</v>
      </c>
    </row>
    <row r="33" spans="1:16" ht="12.75">
      <c r="A33" s="56">
        <v>26</v>
      </c>
      <c r="B33" s="64" t="s">
        <v>2051</v>
      </c>
      <c r="C33" s="64" t="s">
        <v>1820</v>
      </c>
      <c r="D33" s="213" t="s">
        <v>1942</v>
      </c>
      <c r="E33" s="180">
        <v>16687.66</v>
      </c>
      <c r="F33" s="80" t="s">
        <v>2016</v>
      </c>
      <c r="G33" s="74"/>
      <c r="H33" s="64" t="s">
        <v>1827</v>
      </c>
      <c r="I33" s="29"/>
      <c r="J33" s="64" t="s">
        <v>2215</v>
      </c>
      <c r="K33" s="74"/>
      <c r="L33" s="64"/>
      <c r="M33" s="58"/>
      <c r="N33" s="71"/>
      <c r="O33" s="147" t="s">
        <v>92</v>
      </c>
      <c r="P33" s="201">
        <v>1</v>
      </c>
    </row>
    <row r="34" spans="1:16" ht="12.75">
      <c r="A34" s="56">
        <v>27</v>
      </c>
      <c r="B34" s="64" t="s">
        <v>596</v>
      </c>
      <c r="C34" s="64" t="s">
        <v>1820</v>
      </c>
      <c r="D34" s="213" t="s">
        <v>1947</v>
      </c>
      <c r="E34" s="180">
        <v>16689.96</v>
      </c>
      <c r="F34" s="80" t="s">
        <v>2018</v>
      </c>
      <c r="G34" s="74"/>
      <c r="H34" s="64" t="s">
        <v>2078</v>
      </c>
      <c r="I34" s="29"/>
      <c r="J34" s="64" t="s">
        <v>738</v>
      </c>
      <c r="K34" s="74"/>
      <c r="L34" s="64"/>
      <c r="M34" s="58"/>
      <c r="N34" s="71"/>
      <c r="O34" s="147" t="s">
        <v>92</v>
      </c>
      <c r="P34" s="201">
        <v>1</v>
      </c>
    </row>
    <row r="35" spans="1:16" ht="12.75">
      <c r="A35" s="56">
        <v>28</v>
      </c>
      <c r="B35" s="64" t="s">
        <v>597</v>
      </c>
      <c r="C35" s="64" t="s">
        <v>1820</v>
      </c>
      <c r="D35" s="188" t="s">
        <v>1808</v>
      </c>
      <c r="E35" s="180">
        <v>16692.57</v>
      </c>
      <c r="F35" s="54" t="s">
        <v>2020</v>
      </c>
      <c r="G35" s="74"/>
      <c r="H35" s="64" t="s">
        <v>2079</v>
      </c>
      <c r="I35" s="29"/>
      <c r="J35" s="64" t="s">
        <v>739</v>
      </c>
      <c r="K35" s="74"/>
      <c r="L35" s="64"/>
      <c r="M35" s="58"/>
      <c r="N35" s="71"/>
      <c r="O35" s="147" t="s">
        <v>92</v>
      </c>
      <c r="P35" s="201">
        <v>1</v>
      </c>
    </row>
    <row r="36" spans="1:16" ht="12.75">
      <c r="A36" s="56">
        <v>29</v>
      </c>
      <c r="B36" s="64" t="s">
        <v>598</v>
      </c>
      <c r="C36" s="64" t="s">
        <v>1820</v>
      </c>
      <c r="D36" s="188" t="s">
        <v>1948</v>
      </c>
      <c r="E36" s="197">
        <v>16694.87</v>
      </c>
      <c r="F36" s="54" t="s">
        <v>2022</v>
      </c>
      <c r="G36" s="74"/>
      <c r="H36" s="64" t="s">
        <v>2080</v>
      </c>
      <c r="I36" s="29"/>
      <c r="J36" s="64" t="s">
        <v>740</v>
      </c>
      <c r="K36" s="74"/>
      <c r="L36" s="64"/>
      <c r="M36" s="58"/>
      <c r="N36" s="71"/>
      <c r="O36" s="147" t="s">
        <v>92</v>
      </c>
      <c r="P36" s="201">
        <v>1</v>
      </c>
    </row>
    <row r="37" spans="1:16" ht="12.75">
      <c r="A37" s="68">
        <v>30</v>
      </c>
      <c r="B37" s="67" t="s">
        <v>599</v>
      </c>
      <c r="C37" s="67" t="s">
        <v>1820</v>
      </c>
      <c r="D37" s="256" t="s">
        <v>1943</v>
      </c>
      <c r="E37" s="182">
        <v>16697.48</v>
      </c>
      <c r="F37" s="81" t="s">
        <v>2024</v>
      </c>
      <c r="G37" s="75"/>
      <c r="H37" s="67" t="s">
        <v>2081</v>
      </c>
      <c r="I37" s="94"/>
      <c r="J37" s="67" t="s">
        <v>741</v>
      </c>
      <c r="K37" s="75"/>
      <c r="L37" s="67"/>
      <c r="M37" s="69"/>
      <c r="N37" s="72"/>
      <c r="O37" s="148" t="s">
        <v>92</v>
      </c>
      <c r="P37" s="202">
        <v>1</v>
      </c>
    </row>
    <row r="38" spans="1:16" ht="12.75">
      <c r="A38" s="56">
        <v>31</v>
      </c>
      <c r="B38" s="64" t="s">
        <v>107</v>
      </c>
      <c r="C38" s="54" t="s">
        <v>1819</v>
      </c>
      <c r="D38" s="214" t="s">
        <v>986</v>
      </c>
      <c r="E38" s="197">
        <v>16699.05</v>
      </c>
      <c r="F38" s="59" t="s">
        <v>2025</v>
      </c>
      <c r="G38" s="74" t="s">
        <v>1789</v>
      </c>
      <c r="H38" s="64" t="s">
        <v>1828</v>
      </c>
      <c r="I38" s="29">
        <v>1605654</v>
      </c>
      <c r="J38" s="64" t="s">
        <v>742</v>
      </c>
      <c r="K38" s="1" t="s">
        <v>2849</v>
      </c>
      <c r="L38" s="64" t="s">
        <v>743</v>
      </c>
      <c r="M38" s="58" t="s">
        <v>3242</v>
      </c>
      <c r="N38" s="71" t="s">
        <v>1</v>
      </c>
      <c r="O38" s="147" t="s">
        <v>92</v>
      </c>
      <c r="P38" s="201">
        <v>1</v>
      </c>
    </row>
    <row r="39" spans="1:16" ht="12.75">
      <c r="A39" s="56">
        <v>32</v>
      </c>
      <c r="B39" s="64" t="s">
        <v>108</v>
      </c>
      <c r="C39" s="54" t="s">
        <v>1819</v>
      </c>
      <c r="D39" s="215" t="s">
        <v>987</v>
      </c>
      <c r="E39" s="197">
        <v>16702.59</v>
      </c>
      <c r="F39" s="59" t="s">
        <v>2027</v>
      </c>
      <c r="G39" s="74"/>
      <c r="H39" s="64" t="s">
        <v>1829</v>
      </c>
      <c r="I39" s="29"/>
      <c r="J39" s="64" t="s">
        <v>744</v>
      </c>
      <c r="K39" s="1" t="s">
        <v>2850</v>
      </c>
      <c r="L39" s="64" t="s">
        <v>745</v>
      </c>
      <c r="M39" s="58" t="s">
        <v>3243</v>
      </c>
      <c r="N39" s="71" t="s">
        <v>2</v>
      </c>
      <c r="O39" s="147" t="s">
        <v>92</v>
      </c>
      <c r="P39" s="201">
        <v>1</v>
      </c>
    </row>
    <row r="40" spans="7:16" ht="12.75">
      <c r="G40" s="74"/>
      <c r="H40" s="64" t="s">
        <v>1830</v>
      </c>
      <c r="I40" s="29"/>
      <c r="J40" s="64" t="s">
        <v>746</v>
      </c>
      <c r="K40" s="1"/>
      <c r="L40" s="64"/>
      <c r="M40" s="58"/>
      <c r="N40" s="258"/>
      <c r="O40" s="74"/>
      <c r="P40" s="201">
        <v>0</v>
      </c>
    </row>
    <row r="41" spans="7:16" ht="12.75">
      <c r="G41" s="74"/>
      <c r="H41" s="64" t="s">
        <v>1831</v>
      </c>
      <c r="I41" s="29"/>
      <c r="J41" s="64" t="s">
        <v>747</v>
      </c>
      <c r="K41" s="29"/>
      <c r="L41" s="64"/>
      <c r="M41" s="58"/>
      <c r="N41" s="258"/>
      <c r="O41" s="74"/>
      <c r="P41" s="201">
        <v>0</v>
      </c>
    </row>
    <row r="42" spans="2:16" ht="12.75">
      <c r="B42" s="80"/>
      <c r="D42" s="64"/>
      <c r="E42" s="197"/>
      <c r="F42" s="193"/>
      <c r="G42" s="74"/>
      <c r="H42" s="64" t="s">
        <v>2082</v>
      </c>
      <c r="I42" s="29"/>
      <c r="J42" s="64" t="s">
        <v>748</v>
      </c>
      <c r="K42" s="29"/>
      <c r="L42" s="64"/>
      <c r="M42" s="58"/>
      <c r="N42" s="258"/>
      <c r="P42" s="201">
        <v>0</v>
      </c>
    </row>
    <row r="43" spans="2:16" ht="12.75">
      <c r="B43" s="80"/>
      <c r="D43" s="64"/>
      <c r="E43" s="197"/>
      <c r="F43" s="193"/>
      <c r="G43" s="74"/>
      <c r="H43" s="64" t="s">
        <v>2083</v>
      </c>
      <c r="I43" s="29"/>
      <c r="J43" s="64" t="s">
        <v>749</v>
      </c>
      <c r="K43" s="29"/>
      <c r="L43" s="64"/>
      <c r="M43" s="58"/>
      <c r="N43" s="259"/>
      <c r="P43" s="201">
        <v>0</v>
      </c>
    </row>
    <row r="44" spans="2:16" ht="12.75">
      <c r="B44" s="80"/>
      <c r="D44" s="64"/>
      <c r="E44" s="197"/>
      <c r="F44" s="193"/>
      <c r="G44" s="74"/>
      <c r="H44" s="64" t="s">
        <v>2084</v>
      </c>
      <c r="I44" s="29"/>
      <c r="J44" s="64" t="s">
        <v>750</v>
      </c>
      <c r="K44" s="29"/>
      <c r="L44" s="64"/>
      <c r="M44" s="58"/>
      <c r="N44" s="258"/>
      <c r="P44" s="201">
        <v>0</v>
      </c>
    </row>
    <row r="45" spans="1:16" ht="12.75">
      <c r="A45" s="68"/>
      <c r="B45" s="81"/>
      <c r="C45" s="66"/>
      <c r="D45" s="67"/>
      <c r="E45" s="182"/>
      <c r="F45" s="194"/>
      <c r="G45" s="75"/>
      <c r="H45" s="67" t="s">
        <v>2085</v>
      </c>
      <c r="I45" s="94"/>
      <c r="J45" s="67" t="s">
        <v>751</v>
      </c>
      <c r="K45" s="94"/>
      <c r="L45" s="67"/>
      <c r="M45" s="69"/>
      <c r="N45" s="260"/>
      <c r="O45" s="68"/>
      <c r="P45" s="202">
        <v>0</v>
      </c>
    </row>
    <row r="46" spans="1:16" ht="12.75">
      <c r="A46" s="56">
        <v>33</v>
      </c>
      <c r="B46" s="64" t="s">
        <v>600</v>
      </c>
      <c r="C46" s="64" t="s">
        <v>1820</v>
      </c>
      <c r="D46" s="214" t="s">
        <v>986</v>
      </c>
      <c r="E46" s="197">
        <v>16699.05</v>
      </c>
      <c r="F46" s="59" t="s">
        <v>2026</v>
      </c>
      <c r="G46" s="74" t="s">
        <v>1790</v>
      </c>
      <c r="H46" s="64" t="s">
        <v>1832</v>
      </c>
      <c r="I46" s="29">
        <v>1605655</v>
      </c>
      <c r="J46" s="64" t="s">
        <v>752</v>
      </c>
      <c r="K46" s="1" t="s">
        <v>2851</v>
      </c>
      <c r="L46" s="64" t="s">
        <v>753</v>
      </c>
      <c r="M46" s="58" t="s">
        <v>3244</v>
      </c>
      <c r="N46" s="71" t="s">
        <v>3</v>
      </c>
      <c r="O46" s="147" t="s">
        <v>92</v>
      </c>
      <c r="P46" s="201">
        <v>1</v>
      </c>
    </row>
    <row r="47" spans="1:16" ht="12.75">
      <c r="A47" s="56">
        <v>34</v>
      </c>
      <c r="B47" s="64" t="s">
        <v>601</v>
      </c>
      <c r="C47" s="64" t="s">
        <v>1820</v>
      </c>
      <c r="D47" s="215" t="s">
        <v>987</v>
      </c>
      <c r="E47" s="197">
        <v>16702.59</v>
      </c>
      <c r="F47" s="59" t="s">
        <v>2028</v>
      </c>
      <c r="G47" s="74"/>
      <c r="H47" s="64" t="s">
        <v>1833</v>
      </c>
      <c r="I47" s="29"/>
      <c r="J47" s="64" t="s">
        <v>754</v>
      </c>
      <c r="K47" s="1" t="s">
        <v>2852</v>
      </c>
      <c r="L47" s="64" t="s">
        <v>755</v>
      </c>
      <c r="M47" s="58" t="s">
        <v>3245</v>
      </c>
      <c r="N47" s="71" t="s">
        <v>4</v>
      </c>
      <c r="O47" s="147" t="s">
        <v>92</v>
      </c>
      <c r="P47" s="201">
        <v>1</v>
      </c>
    </row>
    <row r="48" spans="2:16" ht="12.75">
      <c r="B48" s="80"/>
      <c r="D48" s="64"/>
      <c r="E48" s="197"/>
      <c r="F48" s="193"/>
      <c r="G48" s="74"/>
      <c r="H48" s="64" t="s">
        <v>1834</v>
      </c>
      <c r="I48" s="29"/>
      <c r="J48" s="64" t="s">
        <v>756</v>
      </c>
      <c r="K48" s="1"/>
      <c r="L48" s="64"/>
      <c r="M48" s="58"/>
      <c r="N48" s="71"/>
      <c r="O48" s="149"/>
      <c r="P48" s="201">
        <v>0</v>
      </c>
    </row>
    <row r="49" spans="2:16" ht="12.75">
      <c r="B49" s="80"/>
      <c r="D49" s="64"/>
      <c r="E49" s="197"/>
      <c r="F49" s="193"/>
      <c r="G49" s="74"/>
      <c r="H49" s="64" t="s">
        <v>1835</v>
      </c>
      <c r="I49" s="29"/>
      <c r="J49" s="64" t="s">
        <v>757</v>
      </c>
      <c r="K49" s="29"/>
      <c r="L49" s="64"/>
      <c r="M49" s="58"/>
      <c r="N49" s="71"/>
      <c r="O49" s="149"/>
      <c r="P49" s="201">
        <v>0</v>
      </c>
    </row>
    <row r="50" spans="2:16" ht="12.75">
      <c r="B50" s="80"/>
      <c r="D50" s="64"/>
      <c r="E50" s="197"/>
      <c r="F50" s="193"/>
      <c r="G50" s="74"/>
      <c r="H50" s="64" t="s">
        <v>2086</v>
      </c>
      <c r="I50" s="29"/>
      <c r="J50" s="64" t="s">
        <v>758</v>
      </c>
      <c r="K50" s="29"/>
      <c r="L50" s="64"/>
      <c r="M50" s="58"/>
      <c r="N50" s="71"/>
      <c r="O50" s="149"/>
      <c r="P50" s="201">
        <v>0</v>
      </c>
    </row>
    <row r="51" spans="2:16" ht="12.75">
      <c r="B51" s="80"/>
      <c r="D51" s="64"/>
      <c r="E51" s="197"/>
      <c r="F51" s="193"/>
      <c r="G51" s="74"/>
      <c r="H51" s="64" t="s">
        <v>2087</v>
      </c>
      <c r="I51" s="29"/>
      <c r="J51" s="64" t="s">
        <v>759</v>
      </c>
      <c r="K51" s="29"/>
      <c r="L51" s="64"/>
      <c r="M51" s="58"/>
      <c r="N51" s="73"/>
      <c r="O51" s="149"/>
      <c r="P51" s="201">
        <v>0</v>
      </c>
    </row>
    <row r="52" spans="2:16" ht="12.75">
      <c r="B52" s="80"/>
      <c r="D52" s="64"/>
      <c r="E52" s="197"/>
      <c r="F52" s="193"/>
      <c r="G52" s="74"/>
      <c r="H52" s="64" t="s">
        <v>2088</v>
      </c>
      <c r="I52" s="29"/>
      <c r="J52" s="64" t="s">
        <v>760</v>
      </c>
      <c r="K52" s="29"/>
      <c r="L52" s="64"/>
      <c r="M52" s="58"/>
      <c r="N52" s="71"/>
      <c r="O52" s="149"/>
      <c r="P52" s="201">
        <v>0</v>
      </c>
    </row>
    <row r="53" spans="1:16" ht="12.75">
      <c r="A53" s="68"/>
      <c r="B53" s="81"/>
      <c r="C53" s="66"/>
      <c r="D53" s="67"/>
      <c r="E53" s="182"/>
      <c r="F53" s="194"/>
      <c r="G53" s="75"/>
      <c r="H53" s="67" t="s">
        <v>2089</v>
      </c>
      <c r="I53" s="94"/>
      <c r="J53" s="67" t="s">
        <v>761</v>
      </c>
      <c r="K53" s="94"/>
      <c r="L53" s="67"/>
      <c r="M53" s="69"/>
      <c r="N53" s="72"/>
      <c r="O53" s="150"/>
      <c r="P53" s="202">
        <v>0</v>
      </c>
    </row>
    <row r="54" spans="1:16" ht="12.75">
      <c r="A54" s="56">
        <v>35</v>
      </c>
      <c r="B54" s="316" t="s">
        <v>2949</v>
      </c>
      <c r="C54" s="54" t="s">
        <v>1819</v>
      </c>
      <c r="D54" s="188" t="s">
        <v>1911</v>
      </c>
      <c r="E54" s="184">
        <v>16778.318</v>
      </c>
      <c r="F54" s="325" t="s">
        <v>2950</v>
      </c>
      <c r="G54" s="74" t="s">
        <v>1791</v>
      </c>
      <c r="H54" s="64" t="s">
        <v>1836</v>
      </c>
      <c r="J54" s="76" t="s">
        <v>762</v>
      </c>
      <c r="K54" s="29" t="s">
        <v>2853</v>
      </c>
      <c r="L54" s="64" t="s">
        <v>763</v>
      </c>
      <c r="M54" s="58" t="s">
        <v>3246</v>
      </c>
      <c r="N54" s="71" t="s">
        <v>5</v>
      </c>
      <c r="O54" s="147" t="s">
        <v>92</v>
      </c>
      <c r="P54" s="201">
        <v>1</v>
      </c>
    </row>
    <row r="55" spans="1:16" ht="12.75">
      <c r="A55" s="56">
        <v>36</v>
      </c>
      <c r="B55" s="316" t="s">
        <v>2955</v>
      </c>
      <c r="C55" s="54" t="s">
        <v>1819</v>
      </c>
      <c r="D55" s="188" t="s">
        <v>1912</v>
      </c>
      <c r="E55" s="184">
        <v>16782.828</v>
      </c>
      <c r="F55" s="325" t="s">
        <v>2956</v>
      </c>
      <c r="G55" s="74"/>
      <c r="H55" s="64" t="s">
        <v>1837</v>
      </c>
      <c r="I55" s="74"/>
      <c r="J55" s="64" t="s">
        <v>764</v>
      </c>
      <c r="K55" s="29" t="s">
        <v>2854</v>
      </c>
      <c r="L55" s="64" t="s">
        <v>765</v>
      </c>
      <c r="M55" s="58" t="s">
        <v>3247</v>
      </c>
      <c r="N55" s="73" t="s">
        <v>6</v>
      </c>
      <c r="O55" s="147" t="s">
        <v>92</v>
      </c>
      <c r="P55" s="201">
        <v>1</v>
      </c>
    </row>
    <row r="56" spans="1:16" ht="12.75">
      <c r="A56" s="56">
        <v>37</v>
      </c>
      <c r="B56" s="316" t="s">
        <v>2959</v>
      </c>
      <c r="C56" s="54" t="s">
        <v>1819</v>
      </c>
      <c r="D56" s="188" t="s">
        <v>2076</v>
      </c>
      <c r="E56" s="184">
        <v>16787</v>
      </c>
      <c r="F56" s="325" t="s">
        <v>2960</v>
      </c>
      <c r="G56" s="74"/>
      <c r="H56" s="64" t="s">
        <v>1838</v>
      </c>
      <c r="I56" s="74"/>
      <c r="J56" s="64" t="s">
        <v>766</v>
      </c>
      <c r="K56" s="29"/>
      <c r="L56" s="64"/>
      <c r="M56" s="58"/>
      <c r="N56" s="71"/>
      <c r="O56" s="147" t="s">
        <v>92</v>
      </c>
      <c r="P56" s="201">
        <v>1</v>
      </c>
    </row>
    <row r="57" spans="7:16" ht="12.75">
      <c r="G57" s="74"/>
      <c r="H57" s="64" t="s">
        <v>1839</v>
      </c>
      <c r="I57" s="74"/>
      <c r="J57" s="64" t="s">
        <v>767</v>
      </c>
      <c r="K57" s="29"/>
      <c r="L57" s="64"/>
      <c r="M57" s="58"/>
      <c r="N57" s="73"/>
      <c r="O57" s="147"/>
      <c r="P57" s="201">
        <v>0</v>
      </c>
    </row>
    <row r="58" spans="7:16" ht="12.75">
      <c r="G58" s="74"/>
      <c r="H58" s="64" t="s">
        <v>1840</v>
      </c>
      <c r="I58" s="74"/>
      <c r="J58" s="64" t="s">
        <v>768</v>
      </c>
      <c r="K58" s="29"/>
      <c r="L58" s="64"/>
      <c r="M58" s="58"/>
      <c r="N58" s="71"/>
      <c r="O58" s="147"/>
      <c r="P58" s="201">
        <v>0</v>
      </c>
    </row>
    <row r="59" spans="7:16" ht="12.75">
      <c r="G59" s="74"/>
      <c r="H59" s="64" t="s">
        <v>1841</v>
      </c>
      <c r="I59" s="74"/>
      <c r="J59" s="64" t="s">
        <v>769</v>
      </c>
      <c r="K59" s="29"/>
      <c r="L59" s="64"/>
      <c r="M59" s="58"/>
      <c r="N59" s="73"/>
      <c r="O59" s="147"/>
      <c r="P59" s="201">
        <v>1</v>
      </c>
    </row>
    <row r="60" spans="2:16" ht="12.75">
      <c r="B60" s="171"/>
      <c r="C60" s="64"/>
      <c r="D60" s="64"/>
      <c r="E60" s="184"/>
      <c r="F60" s="168"/>
      <c r="G60" s="74"/>
      <c r="H60" s="64" t="s">
        <v>2090</v>
      </c>
      <c r="I60" s="74"/>
      <c r="J60" s="64" t="s">
        <v>770</v>
      </c>
      <c r="K60" s="29"/>
      <c r="L60" s="64"/>
      <c r="M60" s="58"/>
      <c r="N60" s="71"/>
      <c r="O60" s="147"/>
      <c r="P60" s="201">
        <v>0</v>
      </c>
    </row>
    <row r="61" spans="1:16" ht="12.75">
      <c r="A61" s="68"/>
      <c r="B61" s="191"/>
      <c r="C61" s="67"/>
      <c r="D61" s="67"/>
      <c r="E61" s="182"/>
      <c r="F61" s="173"/>
      <c r="G61" s="75"/>
      <c r="H61" s="67" t="s">
        <v>2091</v>
      </c>
      <c r="I61" s="75"/>
      <c r="J61" s="67" t="s">
        <v>771</v>
      </c>
      <c r="K61" s="94"/>
      <c r="L61" s="67"/>
      <c r="M61" s="69"/>
      <c r="N61" s="72"/>
      <c r="O61" s="148"/>
      <c r="P61" s="202">
        <v>0</v>
      </c>
    </row>
    <row r="62" spans="2:16" ht="12.75">
      <c r="B62" s="171"/>
      <c r="C62" s="64"/>
      <c r="D62" s="64"/>
      <c r="E62" s="180"/>
      <c r="F62" s="168"/>
      <c r="G62" s="74"/>
      <c r="H62" s="64"/>
      <c r="I62" s="74"/>
      <c r="J62" s="64"/>
      <c r="K62" s="29"/>
      <c r="L62" s="64"/>
      <c r="M62" s="76"/>
      <c r="N62" s="73"/>
      <c r="O62" s="147"/>
      <c r="P62" s="201"/>
    </row>
    <row r="63" spans="2:16" ht="12.75">
      <c r="B63" s="171"/>
      <c r="C63" s="64"/>
      <c r="D63" s="64"/>
      <c r="E63" s="180"/>
      <c r="F63" s="168"/>
      <c r="G63" s="74"/>
      <c r="H63" s="64"/>
      <c r="I63" s="74"/>
      <c r="J63" s="64"/>
      <c r="K63" s="29"/>
      <c r="L63" s="64"/>
      <c r="M63" s="76"/>
      <c r="N63" s="73"/>
      <c r="O63" s="147"/>
      <c r="P63" s="201"/>
    </row>
    <row r="64" spans="2:15" ht="15.75">
      <c r="B64" s="55"/>
      <c r="E64" s="184"/>
      <c r="F64" s="249"/>
      <c r="I64" s="196" t="s">
        <v>1823</v>
      </c>
      <c r="K64" s="87"/>
      <c r="N64" s="58"/>
      <c r="O64" s="146"/>
    </row>
    <row r="65" spans="5:22" ht="12.75" customHeight="1">
      <c r="E65" s="184"/>
      <c r="J65" s="54" t="s">
        <v>1809</v>
      </c>
      <c r="K65" s="54" t="s">
        <v>1305</v>
      </c>
      <c r="M65" s="54" t="s">
        <v>1811</v>
      </c>
      <c r="N65" s="59" t="s">
        <v>1812</v>
      </c>
      <c r="P65" s="201"/>
      <c r="V65"/>
    </row>
    <row r="66" spans="1:16" s="62" customFormat="1" ht="12.75" customHeight="1">
      <c r="A66" s="61" t="s">
        <v>1813</v>
      </c>
      <c r="B66" s="60" t="s">
        <v>1622</v>
      </c>
      <c r="C66" s="60" t="s">
        <v>1814</v>
      </c>
      <c r="D66" s="60" t="s">
        <v>1736</v>
      </c>
      <c r="E66" s="187" t="s">
        <v>225</v>
      </c>
      <c r="F66" s="91" t="s">
        <v>1815</v>
      </c>
      <c r="G66" s="61" t="s">
        <v>1816</v>
      </c>
      <c r="H66" s="60" t="s">
        <v>2832</v>
      </c>
      <c r="I66" s="61" t="s">
        <v>1817</v>
      </c>
      <c r="J66" s="28" t="s">
        <v>2833</v>
      </c>
      <c r="K66" s="93" t="s">
        <v>3044</v>
      </c>
      <c r="L66" s="28" t="s">
        <v>3045</v>
      </c>
      <c r="M66" s="92" t="s">
        <v>3046</v>
      </c>
      <c r="N66" s="28" t="s">
        <v>3047</v>
      </c>
      <c r="O66" s="61" t="s">
        <v>2620</v>
      </c>
      <c r="P66" s="145" t="s">
        <v>1801</v>
      </c>
    </row>
    <row r="67" spans="5:22" ht="12.75" customHeight="1">
      <c r="E67" s="184"/>
      <c r="I67" s="56" t="s">
        <v>1818</v>
      </c>
      <c r="K67" s="93"/>
      <c r="L67" s="58"/>
      <c r="M67" s="56"/>
      <c r="P67" s="201"/>
      <c r="V67"/>
    </row>
    <row r="68" spans="5:22" ht="12.75" customHeight="1">
      <c r="E68" s="184"/>
      <c r="K68" s="93"/>
      <c r="L68" s="58"/>
      <c r="M68" s="56"/>
      <c r="P68" s="201"/>
      <c r="V68"/>
    </row>
    <row r="69" spans="1:22" ht="12.75" customHeight="1">
      <c r="A69" s="68"/>
      <c r="B69" s="66"/>
      <c r="C69" s="66"/>
      <c r="D69" s="66"/>
      <c r="E69" s="186"/>
      <c r="F69" s="66"/>
      <c r="G69" s="68"/>
      <c r="H69" s="66"/>
      <c r="I69" s="68"/>
      <c r="J69" s="66"/>
      <c r="K69" s="68"/>
      <c r="L69" s="69"/>
      <c r="M69" s="66"/>
      <c r="N69" s="257"/>
      <c r="O69" s="68"/>
      <c r="P69" s="202"/>
      <c r="V69"/>
    </row>
    <row r="70" spans="1:16" ht="12.75">
      <c r="A70" s="56">
        <v>38</v>
      </c>
      <c r="B70" s="316" t="s">
        <v>2953</v>
      </c>
      <c r="C70" s="64" t="s">
        <v>1820</v>
      </c>
      <c r="D70" s="188" t="s">
        <v>1911</v>
      </c>
      <c r="E70" s="281">
        <v>16778.318</v>
      </c>
      <c r="F70" s="325" t="s">
        <v>2954</v>
      </c>
      <c r="G70" s="74" t="s">
        <v>1842</v>
      </c>
      <c r="H70" s="64" t="s">
        <v>1843</v>
      </c>
      <c r="I70" s="74">
        <v>1613143</v>
      </c>
      <c r="J70" s="58" t="s">
        <v>772</v>
      </c>
      <c r="K70" s="1" t="s">
        <v>3048</v>
      </c>
      <c r="L70" s="64" t="s">
        <v>773</v>
      </c>
      <c r="M70" s="58" t="s">
        <v>7</v>
      </c>
      <c r="N70" s="71" t="s">
        <v>23</v>
      </c>
      <c r="O70" s="147" t="s">
        <v>92</v>
      </c>
      <c r="P70" s="201">
        <v>1</v>
      </c>
    </row>
    <row r="71" spans="1:16" ht="12.75">
      <c r="A71" s="56">
        <v>39</v>
      </c>
      <c r="B71" s="316" t="s">
        <v>2957</v>
      </c>
      <c r="C71" s="64" t="s">
        <v>1820</v>
      </c>
      <c r="D71" s="188" t="s">
        <v>1912</v>
      </c>
      <c r="E71" s="281">
        <v>16782.828</v>
      </c>
      <c r="F71" s="325" t="s">
        <v>2958</v>
      </c>
      <c r="G71" s="74"/>
      <c r="H71" s="64" t="s">
        <v>1844</v>
      </c>
      <c r="I71" s="74"/>
      <c r="J71" s="58" t="s">
        <v>774</v>
      </c>
      <c r="K71" s="1" t="s">
        <v>3049</v>
      </c>
      <c r="L71" s="64" t="s">
        <v>775</v>
      </c>
      <c r="M71" s="58" t="s">
        <v>8</v>
      </c>
      <c r="N71" s="71" t="s">
        <v>24</v>
      </c>
      <c r="O71" s="147" t="s">
        <v>92</v>
      </c>
      <c r="P71" s="201">
        <v>1</v>
      </c>
    </row>
    <row r="72" spans="1:16" ht="12.75">
      <c r="A72" s="56">
        <v>40</v>
      </c>
      <c r="B72" s="316" t="s">
        <v>2961</v>
      </c>
      <c r="C72" s="64" t="s">
        <v>1820</v>
      </c>
      <c r="D72" s="188" t="s">
        <v>2076</v>
      </c>
      <c r="E72" s="281">
        <v>16787</v>
      </c>
      <c r="F72" s="325" t="s">
        <v>2962</v>
      </c>
      <c r="G72" s="74"/>
      <c r="H72" s="64" t="s">
        <v>1845</v>
      </c>
      <c r="I72" s="74"/>
      <c r="J72" s="58" t="s">
        <v>776</v>
      </c>
      <c r="K72" s="1"/>
      <c r="L72" s="64"/>
      <c r="M72" s="58"/>
      <c r="N72" s="77"/>
      <c r="O72" s="147" t="s">
        <v>92</v>
      </c>
      <c r="P72" s="201">
        <v>1</v>
      </c>
    </row>
    <row r="73" spans="2:16" ht="12.75">
      <c r="B73" s="171"/>
      <c r="C73" s="64"/>
      <c r="D73" s="64"/>
      <c r="E73" s="180"/>
      <c r="F73" s="168"/>
      <c r="G73" s="74"/>
      <c r="H73" s="64" t="s">
        <v>1846</v>
      </c>
      <c r="I73" s="74"/>
      <c r="J73" s="58" t="s">
        <v>777</v>
      </c>
      <c r="K73" s="1"/>
      <c r="L73" s="64"/>
      <c r="M73" s="58"/>
      <c r="N73" s="77"/>
      <c r="O73" s="151"/>
      <c r="P73" s="201">
        <v>0</v>
      </c>
    </row>
    <row r="74" spans="2:16" ht="12.75">
      <c r="B74" s="171"/>
      <c r="C74" s="64"/>
      <c r="D74" s="64"/>
      <c r="E74" s="180"/>
      <c r="F74" s="168"/>
      <c r="G74" s="74"/>
      <c r="H74" s="64" t="s">
        <v>1847</v>
      </c>
      <c r="I74" s="74"/>
      <c r="J74" s="76" t="s">
        <v>778</v>
      </c>
      <c r="K74" s="29"/>
      <c r="L74" s="64"/>
      <c r="M74" s="58"/>
      <c r="N74" s="77"/>
      <c r="O74" s="151"/>
      <c r="P74" s="201">
        <v>0</v>
      </c>
    </row>
    <row r="75" spans="3:16" ht="12.75">
      <c r="C75" s="64"/>
      <c r="D75" s="64"/>
      <c r="E75" s="180"/>
      <c r="F75" s="168"/>
      <c r="G75" s="74"/>
      <c r="H75" s="64" t="s">
        <v>1848</v>
      </c>
      <c r="I75" s="74"/>
      <c r="J75" s="76" t="s">
        <v>779</v>
      </c>
      <c r="K75" s="29"/>
      <c r="L75" s="64"/>
      <c r="M75" s="58"/>
      <c r="N75" s="107"/>
      <c r="O75" s="151"/>
      <c r="P75" s="201">
        <v>0</v>
      </c>
    </row>
    <row r="76" spans="3:16" ht="12.75">
      <c r="C76" s="64"/>
      <c r="D76" s="64"/>
      <c r="E76" s="180"/>
      <c r="F76" s="168"/>
      <c r="G76" s="74"/>
      <c r="H76" s="64" t="s">
        <v>2092</v>
      </c>
      <c r="I76" s="74"/>
      <c r="J76" s="76" t="s">
        <v>780</v>
      </c>
      <c r="K76" s="29"/>
      <c r="L76" s="64"/>
      <c r="M76" s="58"/>
      <c r="N76" s="77"/>
      <c r="O76" s="151"/>
      <c r="P76" s="201">
        <v>0</v>
      </c>
    </row>
    <row r="77" spans="1:16" ht="12.75">
      <c r="A77" s="68"/>
      <c r="B77" s="191"/>
      <c r="C77" s="67"/>
      <c r="D77" s="67"/>
      <c r="E77" s="182"/>
      <c r="F77" s="173"/>
      <c r="G77" s="75"/>
      <c r="H77" s="67" t="s">
        <v>2093</v>
      </c>
      <c r="I77" s="75"/>
      <c r="J77" s="69" t="s">
        <v>781</v>
      </c>
      <c r="K77" s="94"/>
      <c r="L77" s="67"/>
      <c r="M77" s="69"/>
      <c r="N77" s="78"/>
      <c r="O77" s="152"/>
      <c r="P77" s="270">
        <v>0</v>
      </c>
    </row>
    <row r="78" spans="2:16" ht="12.75">
      <c r="B78" s="171"/>
      <c r="C78" s="64"/>
      <c r="D78" s="64"/>
      <c r="E78" s="180"/>
      <c r="F78" s="168"/>
      <c r="G78" s="74"/>
      <c r="H78" s="64"/>
      <c r="I78" s="74"/>
      <c r="J78" s="64"/>
      <c r="K78" s="29"/>
      <c r="L78" s="64"/>
      <c r="M78" s="76"/>
      <c r="N78" s="73"/>
      <c r="O78" s="149"/>
      <c r="P78" s="201"/>
    </row>
    <row r="79" spans="1:22" ht="12.75">
      <c r="A79" s="29">
        <v>41</v>
      </c>
      <c r="B79" s="325" t="s">
        <v>2963</v>
      </c>
      <c r="C79" s="80" t="s">
        <v>1819</v>
      </c>
      <c r="D79" s="64" t="s">
        <v>1306</v>
      </c>
      <c r="E79" s="180">
        <v>16808.058</v>
      </c>
      <c r="F79" s="276" t="s">
        <v>2965</v>
      </c>
      <c r="G79" s="64" t="s">
        <v>152</v>
      </c>
      <c r="J79" s="64"/>
      <c r="L79" s="79"/>
      <c r="M79" s="100"/>
      <c r="N79" s="64"/>
      <c r="O79" s="76"/>
      <c r="P79" s="79"/>
      <c r="Q79" s="147"/>
      <c r="R79" s="29"/>
      <c r="S79"/>
      <c r="T79"/>
      <c r="U79"/>
      <c r="V79"/>
    </row>
    <row r="80" spans="1:22" ht="12.75">
      <c r="A80" s="29">
        <v>42</v>
      </c>
      <c r="B80" s="325" t="s">
        <v>2966</v>
      </c>
      <c r="C80" s="80" t="s">
        <v>1819</v>
      </c>
      <c r="D80" s="64" t="s">
        <v>1307</v>
      </c>
      <c r="E80" s="279">
        <v>16817.852</v>
      </c>
      <c r="F80" s="276" t="s">
        <v>2968</v>
      </c>
      <c r="G80" s="64" t="s">
        <v>152</v>
      </c>
      <c r="J80" s="64"/>
      <c r="L80" s="79"/>
      <c r="N80" s="64"/>
      <c r="O80" s="76"/>
      <c r="P80" s="79"/>
      <c r="Q80" s="147"/>
      <c r="R80" s="29"/>
      <c r="S80"/>
      <c r="T80"/>
      <c r="U80"/>
      <c r="V80"/>
    </row>
    <row r="81" spans="1:22" ht="12.75">
      <c r="A81" s="209"/>
      <c r="B81" s="211"/>
      <c r="C81" s="261"/>
      <c r="D81" s="255"/>
      <c r="E81" s="94"/>
      <c r="F81" s="255"/>
      <c r="G81" s="144"/>
      <c r="H81" s="261"/>
      <c r="I81" s="202"/>
      <c r="J81" s="261"/>
      <c r="K81" s="261"/>
      <c r="L81" s="261"/>
      <c r="M81" s="66"/>
      <c r="N81" s="261"/>
      <c r="O81" s="261"/>
      <c r="P81" s="209"/>
      <c r="Q81"/>
      <c r="R81"/>
      <c r="S81"/>
      <c r="T81"/>
      <c r="U81"/>
      <c r="V81"/>
    </row>
    <row r="82" spans="1:22" ht="12.75" customHeight="1">
      <c r="A82" s="56">
        <v>43</v>
      </c>
      <c r="B82" s="64" t="s">
        <v>1861</v>
      </c>
      <c r="C82" s="54" t="s">
        <v>1819</v>
      </c>
      <c r="D82" s="214" t="s">
        <v>2045</v>
      </c>
      <c r="E82" s="197">
        <v>16808.06</v>
      </c>
      <c r="F82" s="54" t="s">
        <v>2029</v>
      </c>
      <c r="G82" s="74" t="s">
        <v>1132</v>
      </c>
      <c r="H82" s="64" t="s">
        <v>1133</v>
      </c>
      <c r="I82" s="29">
        <v>1605652</v>
      </c>
      <c r="J82" s="58" t="s">
        <v>782</v>
      </c>
      <c r="K82" s="1" t="s">
        <v>3050</v>
      </c>
      <c r="L82" s="64" t="s">
        <v>783</v>
      </c>
      <c r="M82" s="58" t="s">
        <v>9</v>
      </c>
      <c r="N82" s="71" t="s">
        <v>27</v>
      </c>
      <c r="O82" s="147" t="s">
        <v>92</v>
      </c>
      <c r="P82" s="201">
        <v>1</v>
      </c>
      <c r="V82"/>
    </row>
    <row r="83" spans="1:22" ht="12.75" customHeight="1">
      <c r="A83" s="56">
        <v>44</v>
      </c>
      <c r="B83" s="64" t="s">
        <v>1863</v>
      </c>
      <c r="C83" s="54" t="s">
        <v>1819</v>
      </c>
      <c r="D83" s="214" t="s">
        <v>2046</v>
      </c>
      <c r="E83" s="197">
        <v>16811.61</v>
      </c>
      <c r="F83" s="54" t="s">
        <v>2031</v>
      </c>
      <c r="G83" s="74"/>
      <c r="H83" s="64" t="s">
        <v>1134</v>
      </c>
      <c r="J83" s="58" t="s">
        <v>784</v>
      </c>
      <c r="K83" s="1" t="s">
        <v>3051</v>
      </c>
      <c r="L83" s="64" t="s">
        <v>785</v>
      </c>
      <c r="M83" s="58" t="s">
        <v>10</v>
      </c>
      <c r="N83" s="71" t="s">
        <v>28</v>
      </c>
      <c r="O83" s="147" t="s">
        <v>92</v>
      </c>
      <c r="P83" s="201">
        <v>1</v>
      </c>
      <c r="V83"/>
    </row>
    <row r="84" spans="1:22" ht="12.75" customHeight="1">
      <c r="A84" s="56">
        <v>45</v>
      </c>
      <c r="B84" s="64" t="s">
        <v>1914</v>
      </c>
      <c r="C84" s="54" t="s">
        <v>1819</v>
      </c>
      <c r="D84" s="188" t="s">
        <v>1949</v>
      </c>
      <c r="E84" s="279">
        <v>16817.852</v>
      </c>
      <c r="F84" s="54" t="s">
        <v>2033</v>
      </c>
      <c r="G84" s="74"/>
      <c r="H84" s="64" t="s">
        <v>1135</v>
      </c>
      <c r="J84" s="58" t="s">
        <v>786</v>
      </c>
      <c r="K84" s="1"/>
      <c r="L84" s="64"/>
      <c r="M84" s="58"/>
      <c r="N84" s="71"/>
      <c r="O84" s="147" t="s">
        <v>92</v>
      </c>
      <c r="P84" s="201">
        <v>1</v>
      </c>
      <c r="V84"/>
    </row>
    <row r="85" spans="1:22" ht="12.75" customHeight="1">
      <c r="A85" s="56">
        <v>46</v>
      </c>
      <c r="B85" s="64" t="s">
        <v>1916</v>
      </c>
      <c r="C85" s="54" t="s">
        <v>1819</v>
      </c>
      <c r="D85" s="188" t="s">
        <v>1950</v>
      </c>
      <c r="E85" s="197">
        <v>16826.58</v>
      </c>
      <c r="F85" s="80" t="s">
        <v>2035</v>
      </c>
      <c r="G85" s="74"/>
      <c r="H85" s="64" t="s">
        <v>1136</v>
      </c>
      <c r="J85" s="58" t="s">
        <v>787</v>
      </c>
      <c r="K85" s="1"/>
      <c r="L85" s="64"/>
      <c r="M85" s="58"/>
      <c r="N85" s="71"/>
      <c r="O85" s="147" t="s">
        <v>92</v>
      </c>
      <c r="P85" s="201">
        <v>1</v>
      </c>
      <c r="V85"/>
    </row>
    <row r="86" spans="1:22" ht="12.75" customHeight="1">
      <c r="A86" s="56">
        <v>47</v>
      </c>
      <c r="B86" s="316" t="s">
        <v>2969</v>
      </c>
      <c r="C86" s="54" t="s">
        <v>1819</v>
      </c>
      <c r="D86" s="64"/>
      <c r="E86" s="180">
        <v>16831.56</v>
      </c>
      <c r="F86" s="322" t="s">
        <v>2971</v>
      </c>
      <c r="G86" s="74"/>
      <c r="H86" s="64" t="s">
        <v>1137</v>
      </c>
      <c r="J86" s="58" t="s">
        <v>788</v>
      </c>
      <c r="K86" s="1"/>
      <c r="L86" s="64"/>
      <c r="M86" s="58"/>
      <c r="N86" s="71"/>
      <c r="O86" s="147" t="s">
        <v>92</v>
      </c>
      <c r="P86" s="201">
        <v>1</v>
      </c>
      <c r="V86"/>
    </row>
    <row r="87" spans="5:22" ht="12.75" customHeight="1">
      <c r="E87" s="184"/>
      <c r="G87" s="74"/>
      <c r="H87" s="64" t="s">
        <v>1138</v>
      </c>
      <c r="J87" s="76" t="s">
        <v>789</v>
      </c>
      <c r="K87" s="29"/>
      <c r="L87" s="64"/>
      <c r="M87" s="58"/>
      <c r="N87" s="73"/>
      <c r="O87" s="147"/>
      <c r="P87" s="201">
        <v>0</v>
      </c>
      <c r="V87"/>
    </row>
    <row r="88" spans="5:22" ht="12.75" customHeight="1">
      <c r="E88" s="184"/>
      <c r="G88" s="74"/>
      <c r="H88" s="64" t="s">
        <v>1139</v>
      </c>
      <c r="J88" s="76" t="s">
        <v>790</v>
      </c>
      <c r="K88" s="29"/>
      <c r="L88" s="64"/>
      <c r="M88" s="58"/>
      <c r="N88" s="71"/>
      <c r="P88" s="271">
        <v>0</v>
      </c>
      <c r="V88"/>
    </row>
    <row r="89" spans="1:22" ht="12.75" customHeight="1">
      <c r="A89" s="68"/>
      <c r="B89" s="66"/>
      <c r="C89" s="66"/>
      <c r="D89" s="66"/>
      <c r="E89" s="186"/>
      <c r="F89" s="66"/>
      <c r="G89" s="75"/>
      <c r="H89" s="67" t="s">
        <v>1140</v>
      </c>
      <c r="I89" s="68"/>
      <c r="J89" s="69" t="s">
        <v>791</v>
      </c>
      <c r="K89" s="94"/>
      <c r="L89" s="67"/>
      <c r="M89" s="69"/>
      <c r="N89" s="72"/>
      <c r="O89" s="68"/>
      <c r="P89" s="270">
        <v>0</v>
      </c>
      <c r="V89"/>
    </row>
    <row r="90" spans="1:16" ht="12.75">
      <c r="A90" s="56">
        <v>48</v>
      </c>
      <c r="B90" s="64" t="s">
        <v>1860</v>
      </c>
      <c r="C90" s="64" t="s">
        <v>1820</v>
      </c>
      <c r="D90" s="214" t="s">
        <v>2045</v>
      </c>
      <c r="E90" s="197">
        <v>16808.06</v>
      </c>
      <c r="F90" s="54" t="s">
        <v>2030</v>
      </c>
      <c r="G90" s="74" t="s">
        <v>1141</v>
      </c>
      <c r="H90" s="64" t="s">
        <v>1142</v>
      </c>
      <c r="I90" s="74">
        <v>1613144</v>
      </c>
      <c r="J90" s="64" t="s">
        <v>792</v>
      </c>
      <c r="K90" s="1" t="s">
        <v>3052</v>
      </c>
      <c r="L90" s="64" t="s">
        <v>793</v>
      </c>
      <c r="M90" s="58" t="s">
        <v>11</v>
      </c>
      <c r="N90" s="71" t="s">
        <v>3013</v>
      </c>
      <c r="O90" s="147" t="s">
        <v>92</v>
      </c>
      <c r="P90" s="201">
        <v>1</v>
      </c>
    </row>
    <row r="91" spans="1:16" ht="12.75">
      <c r="A91" s="56">
        <v>49</v>
      </c>
      <c r="B91" s="64" t="s">
        <v>1862</v>
      </c>
      <c r="C91" s="64" t="s">
        <v>1820</v>
      </c>
      <c r="D91" s="214" t="s">
        <v>2046</v>
      </c>
      <c r="E91" s="197">
        <v>16811.61</v>
      </c>
      <c r="F91" s="54" t="s">
        <v>2032</v>
      </c>
      <c r="G91" s="74"/>
      <c r="H91" s="64" t="s">
        <v>1143</v>
      </c>
      <c r="I91" s="74"/>
      <c r="J91" s="64" t="s">
        <v>794</v>
      </c>
      <c r="K91" s="1" t="s">
        <v>3053</v>
      </c>
      <c r="L91" s="64" t="s">
        <v>795</v>
      </c>
      <c r="M91" s="58" t="s">
        <v>12</v>
      </c>
      <c r="N91" s="71" t="s">
        <v>3014</v>
      </c>
      <c r="O91" s="147" t="s">
        <v>92</v>
      </c>
      <c r="P91" s="201">
        <v>1</v>
      </c>
    </row>
    <row r="92" spans="1:16" ht="12.75">
      <c r="A92" s="56">
        <v>50</v>
      </c>
      <c r="B92" s="64" t="s">
        <v>1913</v>
      </c>
      <c r="C92" s="64" t="s">
        <v>1820</v>
      </c>
      <c r="D92" s="188" t="s">
        <v>1949</v>
      </c>
      <c r="E92" s="279">
        <v>16817.852</v>
      </c>
      <c r="F92" s="54" t="s">
        <v>2034</v>
      </c>
      <c r="G92" s="74"/>
      <c r="H92" s="64" t="s">
        <v>1144</v>
      </c>
      <c r="I92" s="74"/>
      <c r="J92" s="64" t="s">
        <v>796</v>
      </c>
      <c r="K92" s="1"/>
      <c r="L92" s="64"/>
      <c r="M92" s="58"/>
      <c r="N92" s="77"/>
      <c r="O92" s="147" t="s">
        <v>92</v>
      </c>
      <c r="P92" s="201">
        <v>1</v>
      </c>
    </row>
    <row r="93" spans="1:16" ht="12.75">
      <c r="A93" s="56">
        <v>51</v>
      </c>
      <c r="B93" s="64" t="s">
        <v>1915</v>
      </c>
      <c r="C93" s="64" t="s">
        <v>1820</v>
      </c>
      <c r="D93" s="188" t="s">
        <v>1950</v>
      </c>
      <c r="E93" s="180">
        <v>16826.58</v>
      </c>
      <c r="F93" s="80" t="s">
        <v>2036</v>
      </c>
      <c r="G93" s="74"/>
      <c r="H93" s="64" t="s">
        <v>1145</v>
      </c>
      <c r="I93" s="74"/>
      <c r="J93" s="64" t="s">
        <v>797</v>
      </c>
      <c r="K93" s="29"/>
      <c r="L93" s="64"/>
      <c r="M93" s="58"/>
      <c r="N93" s="77"/>
      <c r="O93" s="147" t="s">
        <v>92</v>
      </c>
      <c r="P93" s="201">
        <v>1</v>
      </c>
    </row>
    <row r="94" spans="7:16" ht="12.75">
      <c r="G94" s="74"/>
      <c r="H94" s="64" t="s">
        <v>1146</v>
      </c>
      <c r="I94" s="74"/>
      <c r="J94" s="64" t="s">
        <v>798</v>
      </c>
      <c r="K94" s="29"/>
      <c r="L94" s="64"/>
      <c r="M94" s="58"/>
      <c r="N94" s="77"/>
      <c r="O94" s="151"/>
      <c r="P94" s="201">
        <v>0</v>
      </c>
    </row>
    <row r="95" spans="7:16" ht="12.75">
      <c r="G95" s="74"/>
      <c r="H95" s="64" t="s">
        <v>1147</v>
      </c>
      <c r="I95" s="74"/>
      <c r="J95" s="64" t="s">
        <v>799</v>
      </c>
      <c r="K95" s="29"/>
      <c r="L95" s="64"/>
      <c r="M95" s="58"/>
      <c r="N95" s="107"/>
      <c r="O95" s="151"/>
      <c r="P95" s="201">
        <v>0</v>
      </c>
    </row>
    <row r="96" spans="7:16" ht="12.75">
      <c r="G96" s="74"/>
      <c r="H96" s="64" t="s">
        <v>1148</v>
      </c>
      <c r="I96" s="74"/>
      <c r="J96" s="64" t="s">
        <v>800</v>
      </c>
      <c r="K96" s="29"/>
      <c r="L96" s="64"/>
      <c r="M96" s="58"/>
      <c r="N96" s="77"/>
      <c r="O96" s="151"/>
      <c r="P96" s="201">
        <v>0</v>
      </c>
    </row>
    <row r="97" spans="1:16" ht="12.75">
      <c r="A97" s="68"/>
      <c r="B97" s="66"/>
      <c r="C97" s="66"/>
      <c r="D97" s="66"/>
      <c r="E97" s="68"/>
      <c r="F97" s="66"/>
      <c r="G97" s="75"/>
      <c r="H97" s="67" t="s">
        <v>1149</v>
      </c>
      <c r="I97" s="75"/>
      <c r="J97" s="67" t="s">
        <v>801</v>
      </c>
      <c r="K97" s="94"/>
      <c r="L97" s="67"/>
      <c r="M97" s="69"/>
      <c r="N97" s="78"/>
      <c r="O97" s="152"/>
      <c r="P97" s="270">
        <v>0</v>
      </c>
    </row>
    <row r="98" spans="1:16" ht="12.75" customHeight="1">
      <c r="A98" s="56">
        <v>52</v>
      </c>
      <c r="B98" s="54" t="s">
        <v>113</v>
      </c>
      <c r="C98" s="54" t="s">
        <v>1819</v>
      </c>
      <c r="D98" s="70" t="s">
        <v>1753</v>
      </c>
      <c r="E98" s="197">
        <v>16828.57</v>
      </c>
      <c r="F98" s="80" t="s">
        <v>368</v>
      </c>
      <c r="G98" s="74" t="s">
        <v>1150</v>
      </c>
      <c r="H98" s="64" t="s">
        <v>1151</v>
      </c>
      <c r="I98" s="74">
        <v>1613145</v>
      </c>
      <c r="J98" s="64" t="s">
        <v>2301</v>
      </c>
      <c r="K98" s="1" t="s">
        <v>3054</v>
      </c>
      <c r="L98" s="64" t="s">
        <v>2302</v>
      </c>
      <c r="M98" s="58" t="s">
        <v>13</v>
      </c>
      <c r="N98" s="77" t="s">
        <v>21</v>
      </c>
      <c r="O98" s="151" t="s">
        <v>93</v>
      </c>
      <c r="P98" s="201">
        <v>1</v>
      </c>
    </row>
    <row r="99" spans="1:16" ht="12.75" customHeight="1">
      <c r="A99" s="56">
        <v>53</v>
      </c>
      <c r="B99" s="54" t="s">
        <v>114</v>
      </c>
      <c r="C99" s="54" t="s">
        <v>1819</v>
      </c>
      <c r="D99" s="64"/>
      <c r="E99" s="197">
        <v>16832.5</v>
      </c>
      <c r="F99" s="80" t="s">
        <v>367</v>
      </c>
      <c r="G99" s="74"/>
      <c r="H99" s="64" t="s">
        <v>1152</v>
      </c>
      <c r="I99" s="74"/>
      <c r="J99" s="64" t="s">
        <v>2303</v>
      </c>
      <c r="K99" s="1" t="s">
        <v>3055</v>
      </c>
      <c r="L99" s="64" t="s">
        <v>2304</v>
      </c>
      <c r="M99" s="58" t="s">
        <v>14</v>
      </c>
      <c r="N99" s="77" t="s">
        <v>22</v>
      </c>
      <c r="O99" s="151" t="s">
        <v>93</v>
      </c>
      <c r="P99" s="201">
        <v>1</v>
      </c>
    </row>
    <row r="100" spans="1:16" ht="12.75" customHeight="1">
      <c r="A100" s="56">
        <v>54</v>
      </c>
      <c r="B100" s="54" t="s">
        <v>115</v>
      </c>
      <c r="C100" s="54" t="s">
        <v>1819</v>
      </c>
      <c r="D100" s="64"/>
      <c r="E100" s="197">
        <v>16833.1</v>
      </c>
      <c r="F100" s="80" t="s">
        <v>366</v>
      </c>
      <c r="G100" s="74"/>
      <c r="H100" s="64" t="s">
        <v>1153</v>
      </c>
      <c r="I100" s="74"/>
      <c r="J100" s="64" t="s">
        <v>2305</v>
      </c>
      <c r="K100" s="1"/>
      <c r="L100" s="64"/>
      <c r="M100" s="58"/>
      <c r="N100" s="71"/>
      <c r="O100" s="151" t="s">
        <v>93</v>
      </c>
      <c r="P100" s="201">
        <v>1</v>
      </c>
    </row>
    <row r="101" spans="1:16" ht="12.75" customHeight="1">
      <c r="A101" s="56">
        <v>55</v>
      </c>
      <c r="B101" s="54" t="s">
        <v>116</v>
      </c>
      <c r="C101" s="54" t="s">
        <v>1819</v>
      </c>
      <c r="D101" s="64"/>
      <c r="E101" s="197">
        <v>16834.22</v>
      </c>
      <c r="F101" s="80" t="s">
        <v>365</v>
      </c>
      <c r="G101" s="74"/>
      <c r="H101" s="64" t="s">
        <v>1154</v>
      </c>
      <c r="I101" s="74"/>
      <c r="J101" s="64" t="s">
        <v>2306</v>
      </c>
      <c r="K101" s="29"/>
      <c r="L101" s="64"/>
      <c r="M101" s="58"/>
      <c r="N101" s="71"/>
      <c r="O101" s="151" t="s">
        <v>93</v>
      </c>
      <c r="P101" s="201">
        <v>1</v>
      </c>
    </row>
    <row r="102" spans="1:16" ht="12.75" customHeight="1">
      <c r="A102" s="56">
        <v>56</v>
      </c>
      <c r="B102" s="54" t="s">
        <v>117</v>
      </c>
      <c r="C102" s="54" t="s">
        <v>1819</v>
      </c>
      <c r="D102" s="64"/>
      <c r="E102" s="197">
        <v>16835.83</v>
      </c>
      <c r="F102" s="80" t="s">
        <v>364</v>
      </c>
      <c r="G102" s="74"/>
      <c r="H102" s="64" t="s">
        <v>1155</v>
      </c>
      <c r="I102" s="74"/>
      <c r="J102" s="64" t="s">
        <v>2307</v>
      </c>
      <c r="K102" s="29"/>
      <c r="L102" s="64"/>
      <c r="M102" s="58"/>
      <c r="N102" s="71"/>
      <c r="O102" s="151" t="s">
        <v>93</v>
      </c>
      <c r="P102" s="201">
        <v>1</v>
      </c>
    </row>
    <row r="103" spans="1:16" ht="12.75" customHeight="1">
      <c r="A103" s="56">
        <v>57</v>
      </c>
      <c r="B103" s="64" t="s">
        <v>118</v>
      </c>
      <c r="C103" s="54" t="s">
        <v>1819</v>
      </c>
      <c r="D103" s="64"/>
      <c r="E103" s="197">
        <v>16839.08</v>
      </c>
      <c r="F103" s="80" t="s">
        <v>363</v>
      </c>
      <c r="G103" s="74"/>
      <c r="H103" s="64" t="s">
        <v>1156</v>
      </c>
      <c r="I103" s="74"/>
      <c r="J103" s="64" t="s">
        <v>2308</v>
      </c>
      <c r="K103" s="29"/>
      <c r="L103" s="64"/>
      <c r="M103" s="58"/>
      <c r="N103" s="73"/>
      <c r="O103" s="151" t="s">
        <v>93</v>
      </c>
      <c r="P103" s="201">
        <v>1</v>
      </c>
    </row>
    <row r="104" spans="1:16" ht="12.75" customHeight="1">
      <c r="A104" s="56">
        <v>58</v>
      </c>
      <c r="B104" s="64" t="s">
        <v>109</v>
      </c>
      <c r="C104" s="54" t="s">
        <v>1819</v>
      </c>
      <c r="D104" s="203" t="s">
        <v>991</v>
      </c>
      <c r="E104" s="197">
        <v>16840.86</v>
      </c>
      <c r="F104" s="59" t="s">
        <v>2037</v>
      </c>
      <c r="G104" s="74"/>
      <c r="H104" s="64" t="s">
        <v>1157</v>
      </c>
      <c r="I104" s="74"/>
      <c r="J104" s="64" t="s">
        <v>2309</v>
      </c>
      <c r="K104" s="29"/>
      <c r="L104" s="64"/>
      <c r="M104" s="58"/>
      <c r="N104" s="71"/>
      <c r="O104" s="147" t="s">
        <v>92</v>
      </c>
      <c r="P104" s="201">
        <v>1</v>
      </c>
    </row>
    <row r="105" spans="1:16" ht="12.75" customHeight="1">
      <c r="A105" s="68">
        <v>59</v>
      </c>
      <c r="B105" s="67" t="s">
        <v>110</v>
      </c>
      <c r="C105" s="66" t="s">
        <v>1819</v>
      </c>
      <c r="D105" s="205" t="s">
        <v>992</v>
      </c>
      <c r="E105" s="182">
        <v>16850.38</v>
      </c>
      <c r="F105" s="66" t="s">
        <v>2039</v>
      </c>
      <c r="G105" s="75"/>
      <c r="H105" s="67" t="s">
        <v>1158</v>
      </c>
      <c r="I105" s="75"/>
      <c r="J105" s="67" t="s">
        <v>2310</v>
      </c>
      <c r="K105" s="94"/>
      <c r="L105" s="67"/>
      <c r="M105" s="69"/>
      <c r="N105" s="72"/>
      <c r="O105" s="148" t="s">
        <v>92</v>
      </c>
      <c r="P105" s="202">
        <v>1</v>
      </c>
    </row>
    <row r="106" spans="1:16" ht="12.75" customHeight="1">
      <c r="A106" s="56">
        <v>60</v>
      </c>
      <c r="B106" s="64" t="s">
        <v>602</v>
      </c>
      <c r="C106" s="64" t="s">
        <v>1820</v>
      </c>
      <c r="D106" s="203" t="s">
        <v>991</v>
      </c>
      <c r="E106" s="197">
        <v>16840.86</v>
      </c>
      <c r="F106" s="59" t="s">
        <v>2038</v>
      </c>
      <c r="G106" s="74" t="s">
        <v>1792</v>
      </c>
      <c r="H106" s="64" t="s">
        <v>1342</v>
      </c>
      <c r="I106" s="29">
        <v>1605656</v>
      </c>
      <c r="J106" s="64" t="s">
        <v>2311</v>
      </c>
      <c r="K106" s="1" t="s">
        <v>3056</v>
      </c>
      <c r="L106" s="64" t="s">
        <v>2312</v>
      </c>
      <c r="M106" s="58" t="s">
        <v>15</v>
      </c>
      <c r="N106" s="71" t="s">
        <v>3015</v>
      </c>
      <c r="O106" s="147" t="s">
        <v>92</v>
      </c>
      <c r="P106" s="201">
        <v>1</v>
      </c>
    </row>
    <row r="107" spans="1:16" ht="12.75" customHeight="1">
      <c r="A107" s="56">
        <v>61</v>
      </c>
      <c r="B107" s="64" t="s">
        <v>603</v>
      </c>
      <c r="C107" s="64" t="s">
        <v>1820</v>
      </c>
      <c r="D107" s="203" t="s">
        <v>992</v>
      </c>
      <c r="E107" s="197">
        <v>16850.38</v>
      </c>
      <c r="F107" s="59" t="s">
        <v>2040</v>
      </c>
      <c r="G107" s="74"/>
      <c r="H107" s="64" t="s">
        <v>1343</v>
      </c>
      <c r="I107" s="29"/>
      <c r="J107" s="64" t="s">
        <v>2313</v>
      </c>
      <c r="K107" s="1" t="s">
        <v>3057</v>
      </c>
      <c r="L107" s="64" t="s">
        <v>2314</v>
      </c>
      <c r="M107" s="58" t="s">
        <v>16</v>
      </c>
      <c r="N107" s="71" t="s">
        <v>3016</v>
      </c>
      <c r="O107" s="147" t="s">
        <v>92</v>
      </c>
      <c r="P107" s="201">
        <v>1</v>
      </c>
    </row>
    <row r="108" spans="1:16" ht="12.75" customHeight="1">
      <c r="A108" s="56">
        <v>62</v>
      </c>
      <c r="B108" s="64" t="s">
        <v>604</v>
      </c>
      <c r="C108" s="64" t="s">
        <v>1820</v>
      </c>
      <c r="D108" s="203" t="s">
        <v>993</v>
      </c>
      <c r="E108" s="197">
        <v>16861.31</v>
      </c>
      <c r="F108" s="54" t="s">
        <v>2042</v>
      </c>
      <c r="G108" s="74"/>
      <c r="H108" s="64" t="s">
        <v>1344</v>
      </c>
      <c r="I108" s="29"/>
      <c r="J108" s="64" t="s">
        <v>2315</v>
      </c>
      <c r="K108" s="29"/>
      <c r="L108" s="64"/>
      <c r="M108" s="58"/>
      <c r="N108" s="77"/>
      <c r="O108" s="147" t="s">
        <v>92</v>
      </c>
      <c r="P108" s="201">
        <v>1</v>
      </c>
    </row>
    <row r="109" spans="7:16" ht="12.75" customHeight="1">
      <c r="G109" s="74"/>
      <c r="H109" s="64" t="s">
        <v>1345</v>
      </c>
      <c r="I109" s="29"/>
      <c r="J109" s="64" t="s">
        <v>2316</v>
      </c>
      <c r="K109" s="1"/>
      <c r="L109" s="64"/>
      <c r="M109" s="58"/>
      <c r="N109" s="77"/>
      <c r="O109" s="147"/>
      <c r="P109" s="201">
        <v>0</v>
      </c>
    </row>
    <row r="110" spans="7:16" ht="12.75" customHeight="1">
      <c r="G110" s="74"/>
      <c r="H110" s="64" t="s">
        <v>1346</v>
      </c>
      <c r="I110" s="29"/>
      <c r="J110" s="76" t="s">
        <v>2317</v>
      </c>
      <c r="K110" s="29"/>
      <c r="L110" s="64"/>
      <c r="M110" s="58"/>
      <c r="N110" s="77"/>
      <c r="O110" s="151"/>
      <c r="P110" s="201">
        <v>0</v>
      </c>
    </row>
    <row r="111" spans="7:16" ht="12.75" customHeight="1">
      <c r="G111" s="74"/>
      <c r="H111" s="64" t="s">
        <v>1347</v>
      </c>
      <c r="I111" s="29"/>
      <c r="J111" s="76" t="s">
        <v>2318</v>
      </c>
      <c r="K111" s="29"/>
      <c r="L111" s="64"/>
      <c r="M111" s="58"/>
      <c r="N111" s="107"/>
      <c r="O111" s="151"/>
      <c r="P111" s="201">
        <v>0</v>
      </c>
    </row>
    <row r="112" spans="2:16" ht="12.75" customHeight="1">
      <c r="B112" s="171"/>
      <c r="C112" s="64"/>
      <c r="E112" s="197"/>
      <c r="F112" s="64"/>
      <c r="G112" s="74"/>
      <c r="H112" s="64" t="s">
        <v>2094</v>
      </c>
      <c r="I112" s="29"/>
      <c r="J112" s="76" t="s">
        <v>2319</v>
      </c>
      <c r="K112" s="29"/>
      <c r="L112" s="64"/>
      <c r="M112" s="58"/>
      <c r="N112" s="77"/>
      <c r="O112" s="151"/>
      <c r="P112" s="271">
        <v>0</v>
      </c>
    </row>
    <row r="113" spans="1:16" ht="12.75" customHeight="1">
      <c r="A113" s="68"/>
      <c r="B113" s="191"/>
      <c r="C113" s="67"/>
      <c r="D113" s="66"/>
      <c r="E113" s="182"/>
      <c r="F113" s="67"/>
      <c r="G113" s="75"/>
      <c r="H113" s="67" t="s">
        <v>2095</v>
      </c>
      <c r="I113" s="94"/>
      <c r="J113" s="69" t="s">
        <v>2320</v>
      </c>
      <c r="K113" s="94"/>
      <c r="L113" s="67"/>
      <c r="M113" s="69"/>
      <c r="N113" s="78"/>
      <c r="O113" s="152"/>
      <c r="P113" s="270">
        <v>0</v>
      </c>
    </row>
    <row r="114" spans="1:16" ht="12.75" customHeight="1">
      <c r="A114" s="56">
        <v>63</v>
      </c>
      <c r="B114" s="80" t="s">
        <v>119</v>
      </c>
      <c r="C114" s="54" t="s">
        <v>1819</v>
      </c>
      <c r="D114" s="16" t="s">
        <v>1756</v>
      </c>
      <c r="E114" s="197">
        <v>16864.97</v>
      </c>
      <c r="F114" s="54" t="s">
        <v>369</v>
      </c>
      <c r="G114" s="74" t="s">
        <v>1348</v>
      </c>
      <c r="H114" s="64" t="s">
        <v>1349</v>
      </c>
      <c r="I114" s="29">
        <v>1605657</v>
      </c>
      <c r="J114" s="58" t="s">
        <v>2321</v>
      </c>
      <c r="K114" s="1" t="s">
        <v>3058</v>
      </c>
      <c r="L114" s="64" t="s">
        <v>2322</v>
      </c>
      <c r="M114" s="58" t="s">
        <v>17</v>
      </c>
      <c r="N114" s="77" t="s">
        <v>25</v>
      </c>
      <c r="O114" s="151" t="s">
        <v>93</v>
      </c>
      <c r="P114" s="201">
        <v>1</v>
      </c>
    </row>
    <row r="115" spans="1:16" ht="12.75" customHeight="1">
      <c r="A115" s="56">
        <v>64</v>
      </c>
      <c r="B115" s="80" t="s">
        <v>120</v>
      </c>
      <c r="C115" s="54" t="s">
        <v>1819</v>
      </c>
      <c r="D115" s="16"/>
      <c r="E115" s="197">
        <v>16868.9</v>
      </c>
      <c r="F115" s="54" t="s">
        <v>370</v>
      </c>
      <c r="G115" s="74"/>
      <c r="H115" s="64" t="s">
        <v>1350</v>
      </c>
      <c r="I115" s="29"/>
      <c r="J115" s="58" t="s">
        <v>2323</v>
      </c>
      <c r="K115" s="1" t="s">
        <v>3059</v>
      </c>
      <c r="L115" s="64" t="s">
        <v>2324</v>
      </c>
      <c r="M115" s="58" t="s">
        <v>18</v>
      </c>
      <c r="N115" s="77" t="s">
        <v>26</v>
      </c>
      <c r="O115" s="151" t="s">
        <v>93</v>
      </c>
      <c r="P115" s="201">
        <v>1</v>
      </c>
    </row>
    <row r="116" spans="1:16" ht="12.75" customHeight="1">
      <c r="A116" s="56">
        <v>65</v>
      </c>
      <c r="B116" s="80" t="s">
        <v>121</v>
      </c>
      <c r="C116" s="54" t="s">
        <v>1819</v>
      </c>
      <c r="D116" s="16"/>
      <c r="E116" s="197">
        <v>16869.5</v>
      </c>
      <c r="F116" s="54" t="s">
        <v>371</v>
      </c>
      <c r="G116" s="74"/>
      <c r="H116" s="64" t="s">
        <v>1351</v>
      </c>
      <c r="I116" s="29"/>
      <c r="J116" s="58" t="s">
        <v>2325</v>
      </c>
      <c r="K116" s="1"/>
      <c r="L116" s="64"/>
      <c r="M116" s="58"/>
      <c r="N116" s="77"/>
      <c r="O116" s="151" t="s">
        <v>93</v>
      </c>
      <c r="P116" s="201">
        <v>1</v>
      </c>
    </row>
    <row r="117" spans="1:16" ht="12.75" customHeight="1">
      <c r="A117" s="56">
        <v>66</v>
      </c>
      <c r="B117" s="80" t="s">
        <v>122</v>
      </c>
      <c r="C117" s="54" t="s">
        <v>1819</v>
      </c>
      <c r="D117" s="16"/>
      <c r="E117" s="197">
        <v>16870.7</v>
      </c>
      <c r="F117" s="54" t="s">
        <v>372</v>
      </c>
      <c r="G117" s="74"/>
      <c r="H117" s="64" t="s">
        <v>1352</v>
      </c>
      <c r="I117" s="29"/>
      <c r="J117" s="76" t="s">
        <v>2326</v>
      </c>
      <c r="K117" s="29"/>
      <c r="L117" s="64"/>
      <c r="M117" s="58"/>
      <c r="N117" s="77"/>
      <c r="O117" s="151" t="s">
        <v>93</v>
      </c>
      <c r="P117" s="201">
        <v>1</v>
      </c>
    </row>
    <row r="118" spans="1:16" ht="12.75" customHeight="1">
      <c r="A118" s="56">
        <v>67</v>
      </c>
      <c r="B118" s="80" t="s">
        <v>123</v>
      </c>
      <c r="C118" s="54" t="s">
        <v>1819</v>
      </c>
      <c r="D118" s="16"/>
      <c r="E118" s="197">
        <v>16872.53</v>
      </c>
      <c r="F118" s="54" t="s">
        <v>373</v>
      </c>
      <c r="G118" s="74"/>
      <c r="H118" s="64" t="s">
        <v>1353</v>
      </c>
      <c r="I118" s="29"/>
      <c r="J118" s="76" t="s">
        <v>2327</v>
      </c>
      <c r="K118" s="29"/>
      <c r="L118" s="64"/>
      <c r="M118" s="58"/>
      <c r="N118" s="77"/>
      <c r="O118" s="151" t="s">
        <v>93</v>
      </c>
      <c r="P118" s="201">
        <v>1</v>
      </c>
    </row>
    <row r="119" spans="1:16" ht="12.75" customHeight="1">
      <c r="A119" s="56">
        <v>68</v>
      </c>
      <c r="B119" s="80" t="s">
        <v>156</v>
      </c>
      <c r="C119" s="54" t="s">
        <v>1819</v>
      </c>
      <c r="D119" s="16"/>
      <c r="E119" s="197">
        <v>16875.68</v>
      </c>
      <c r="F119" s="54" t="s">
        <v>374</v>
      </c>
      <c r="G119" s="74"/>
      <c r="H119" s="64" t="s">
        <v>1354</v>
      </c>
      <c r="I119" s="29"/>
      <c r="J119" s="76" t="s">
        <v>2328</v>
      </c>
      <c r="K119" s="29"/>
      <c r="L119" s="64"/>
      <c r="M119" s="58"/>
      <c r="N119" s="107"/>
      <c r="O119" s="151" t="s">
        <v>93</v>
      </c>
      <c r="P119" s="201">
        <v>1</v>
      </c>
    </row>
    <row r="120" spans="1:16" ht="12.75" customHeight="1">
      <c r="A120" s="56">
        <v>69</v>
      </c>
      <c r="B120" s="316" t="s">
        <v>2972</v>
      </c>
      <c r="C120" s="54" t="s">
        <v>1819</v>
      </c>
      <c r="D120" s="16"/>
      <c r="E120" s="197">
        <v>16869.83</v>
      </c>
      <c r="F120" s="322" t="s">
        <v>2974</v>
      </c>
      <c r="G120" s="74"/>
      <c r="H120" s="64" t="s">
        <v>2096</v>
      </c>
      <c r="I120" s="29"/>
      <c r="J120" s="76" t="s">
        <v>2329</v>
      </c>
      <c r="K120" s="29"/>
      <c r="L120" s="64"/>
      <c r="M120" s="58"/>
      <c r="N120" s="77"/>
      <c r="O120" s="151" t="s">
        <v>93</v>
      </c>
      <c r="P120" s="201">
        <v>1</v>
      </c>
    </row>
    <row r="121" spans="1:16" ht="12.75" customHeight="1">
      <c r="A121" s="68">
        <v>70</v>
      </c>
      <c r="B121" s="67" t="s">
        <v>111</v>
      </c>
      <c r="C121" s="66" t="s">
        <v>1819</v>
      </c>
      <c r="D121" s="205" t="s">
        <v>993</v>
      </c>
      <c r="E121" s="182">
        <v>16861.31</v>
      </c>
      <c r="F121" s="66" t="s">
        <v>2041</v>
      </c>
      <c r="G121" s="75"/>
      <c r="H121" s="67" t="s">
        <v>2097</v>
      </c>
      <c r="I121" s="94"/>
      <c r="J121" s="69" t="s">
        <v>2330</v>
      </c>
      <c r="K121" s="94"/>
      <c r="L121" s="67"/>
      <c r="M121" s="69"/>
      <c r="N121" s="78"/>
      <c r="O121" s="148" t="s">
        <v>92</v>
      </c>
      <c r="P121" s="202">
        <v>1</v>
      </c>
    </row>
    <row r="122" spans="2:16" ht="12.75" customHeight="1">
      <c r="B122" s="64"/>
      <c r="D122" s="203"/>
      <c r="E122" s="180"/>
      <c r="G122" s="74"/>
      <c r="H122" s="64"/>
      <c r="I122" s="29"/>
      <c r="J122" s="76"/>
      <c r="K122" s="29"/>
      <c r="L122" s="64"/>
      <c r="M122" s="76"/>
      <c r="N122" s="107"/>
      <c r="O122" s="147"/>
      <c r="P122" s="201"/>
    </row>
    <row r="123" spans="2:16" ht="12.75" customHeight="1">
      <c r="B123" s="64"/>
      <c r="D123" s="203"/>
      <c r="E123" s="180"/>
      <c r="G123" s="74"/>
      <c r="H123" s="64"/>
      <c r="I123" s="29"/>
      <c r="J123" s="76"/>
      <c r="K123" s="29"/>
      <c r="L123" s="64"/>
      <c r="M123" s="76"/>
      <c r="N123" s="107"/>
      <c r="O123" s="147"/>
      <c r="P123" s="201"/>
    </row>
    <row r="124" spans="2:16" ht="12.75" customHeight="1">
      <c r="B124" s="64"/>
      <c r="D124" s="203"/>
      <c r="E124" s="180"/>
      <c r="G124" s="74"/>
      <c r="H124" s="64"/>
      <c r="I124" s="29"/>
      <c r="J124" s="76"/>
      <c r="K124" s="29"/>
      <c r="L124" s="64"/>
      <c r="M124" s="76"/>
      <c r="N124" s="107"/>
      <c r="O124" s="147"/>
      <c r="P124" s="201"/>
    </row>
    <row r="125" spans="2:16" ht="12.75" customHeight="1">
      <c r="B125" s="64"/>
      <c r="D125" s="203"/>
      <c r="E125" s="180"/>
      <c r="G125" s="74"/>
      <c r="H125" s="64"/>
      <c r="I125" s="29"/>
      <c r="J125" s="76"/>
      <c r="K125" s="29"/>
      <c r="L125" s="64"/>
      <c r="M125" s="76"/>
      <c r="N125" s="107"/>
      <c r="O125" s="147"/>
      <c r="P125" s="201"/>
    </row>
    <row r="126" spans="2:16" ht="12.75" customHeight="1">
      <c r="B126" s="64"/>
      <c r="D126" s="203"/>
      <c r="E126" s="180"/>
      <c r="G126" s="74"/>
      <c r="H126" s="64"/>
      <c r="I126" s="29"/>
      <c r="J126" s="76"/>
      <c r="K126" s="29"/>
      <c r="L126" s="64"/>
      <c r="M126" s="76"/>
      <c r="N126" s="107"/>
      <c r="O126" s="147"/>
      <c r="P126" s="201"/>
    </row>
    <row r="127" spans="2:15" ht="15.75">
      <c r="B127" s="55"/>
      <c r="E127" s="184"/>
      <c r="F127" s="179"/>
      <c r="I127" s="196" t="s">
        <v>1823</v>
      </c>
      <c r="K127" s="87"/>
      <c r="N127" s="58"/>
      <c r="O127" s="146"/>
    </row>
    <row r="128" spans="5:22" ht="12.75" customHeight="1">
      <c r="E128" s="184"/>
      <c r="J128" s="54" t="s">
        <v>1809</v>
      </c>
      <c r="K128" s="56" t="s">
        <v>2703</v>
      </c>
      <c r="M128" s="54" t="s">
        <v>1811</v>
      </c>
      <c r="N128" s="59" t="s">
        <v>1812</v>
      </c>
      <c r="P128" s="201"/>
      <c r="V128"/>
    </row>
    <row r="129" spans="1:16" s="62" customFormat="1" ht="12.75" customHeight="1">
      <c r="A129" s="61" t="s">
        <v>1813</v>
      </c>
      <c r="B129" s="60" t="s">
        <v>1622</v>
      </c>
      <c r="C129" s="60" t="s">
        <v>1814</v>
      </c>
      <c r="D129" s="60" t="s">
        <v>1736</v>
      </c>
      <c r="E129" s="187" t="s">
        <v>225</v>
      </c>
      <c r="F129" s="91" t="s">
        <v>1815</v>
      </c>
      <c r="G129" s="61" t="s">
        <v>1816</v>
      </c>
      <c r="H129" s="60" t="s">
        <v>2832</v>
      </c>
      <c r="I129" s="61" t="s">
        <v>1817</v>
      </c>
      <c r="J129" s="28" t="s">
        <v>2833</v>
      </c>
      <c r="K129" s="93" t="s">
        <v>3044</v>
      </c>
      <c r="L129" s="28" t="s">
        <v>3045</v>
      </c>
      <c r="M129" s="92" t="s">
        <v>3046</v>
      </c>
      <c r="N129" s="28" t="s">
        <v>3047</v>
      </c>
      <c r="O129" s="61" t="s">
        <v>2620</v>
      </c>
      <c r="P129" s="145" t="s">
        <v>1801</v>
      </c>
    </row>
    <row r="130" spans="5:22" ht="12.75" customHeight="1">
      <c r="E130" s="184"/>
      <c r="I130" s="56" t="s">
        <v>1818</v>
      </c>
      <c r="K130" s="93"/>
      <c r="L130" s="58"/>
      <c r="M130" s="56"/>
      <c r="P130" s="201"/>
      <c r="V130"/>
    </row>
    <row r="131" spans="3:16" ht="12.75" customHeight="1">
      <c r="C131" s="64"/>
      <c r="E131" s="184"/>
      <c r="G131" s="74"/>
      <c r="H131" s="64"/>
      <c r="I131" s="74"/>
      <c r="J131" s="64"/>
      <c r="K131" s="29"/>
      <c r="L131" s="64"/>
      <c r="M131" s="58"/>
      <c r="N131" s="107"/>
      <c r="O131" s="151"/>
      <c r="P131" s="201"/>
    </row>
    <row r="132" spans="3:16" ht="12.75" customHeight="1">
      <c r="C132" s="64"/>
      <c r="E132" s="184"/>
      <c r="G132" s="74"/>
      <c r="H132" s="64" t="s">
        <v>2100</v>
      </c>
      <c r="I132" s="74"/>
      <c r="J132" s="64" t="s">
        <v>2331</v>
      </c>
      <c r="K132" s="29"/>
      <c r="L132" s="64"/>
      <c r="M132" s="58"/>
      <c r="N132" s="77"/>
      <c r="O132" s="151"/>
      <c r="P132" s="271">
        <v>0</v>
      </c>
    </row>
    <row r="133" spans="1:16" ht="12.75" customHeight="1">
      <c r="A133" s="68"/>
      <c r="B133" s="66"/>
      <c r="C133" s="67"/>
      <c r="D133" s="66"/>
      <c r="E133" s="212"/>
      <c r="F133" s="66"/>
      <c r="G133" s="75"/>
      <c r="H133" s="67" t="s">
        <v>2101</v>
      </c>
      <c r="I133" s="75"/>
      <c r="J133" s="67" t="s">
        <v>2332</v>
      </c>
      <c r="K133" s="94"/>
      <c r="L133" s="67"/>
      <c r="M133" s="69"/>
      <c r="N133" s="78"/>
      <c r="O133" s="152"/>
      <c r="P133" s="270">
        <v>0</v>
      </c>
    </row>
    <row r="134" spans="1:16" ht="12.75" customHeight="1">
      <c r="A134" s="56">
        <v>71</v>
      </c>
      <c r="B134" s="64" t="s">
        <v>112</v>
      </c>
      <c r="C134" s="54" t="s">
        <v>1819</v>
      </c>
      <c r="D134" s="203" t="s">
        <v>2047</v>
      </c>
      <c r="E134" s="197">
        <v>16932.47</v>
      </c>
      <c r="F134" s="59" t="s">
        <v>2043</v>
      </c>
      <c r="G134" s="74" t="s">
        <v>1849</v>
      </c>
      <c r="H134" s="64" t="s">
        <v>1850</v>
      </c>
      <c r="I134" s="195">
        <v>1613146</v>
      </c>
      <c r="J134" s="64" t="s">
        <v>2333</v>
      </c>
      <c r="K134" s="1" t="s">
        <v>3060</v>
      </c>
      <c r="L134" s="64" t="s">
        <v>2334</v>
      </c>
      <c r="M134" s="58" t="s">
        <v>19</v>
      </c>
      <c r="N134" s="71" t="s">
        <v>3017</v>
      </c>
      <c r="O134" s="147" t="s">
        <v>92</v>
      </c>
      <c r="P134" s="201">
        <v>1</v>
      </c>
    </row>
    <row r="135" spans="3:16" ht="12.75" customHeight="1">
      <c r="C135" s="64"/>
      <c r="D135" s="16"/>
      <c r="E135" s="184"/>
      <c r="F135" s="192"/>
      <c r="G135" s="74"/>
      <c r="H135" s="64" t="s">
        <v>1851</v>
      </c>
      <c r="I135" s="74"/>
      <c r="J135" s="64" t="s">
        <v>2335</v>
      </c>
      <c r="K135" s="29" t="s">
        <v>3061</v>
      </c>
      <c r="L135" s="64" t="s">
        <v>2336</v>
      </c>
      <c r="M135" s="58" t="s">
        <v>20</v>
      </c>
      <c r="N135" s="71" t="s">
        <v>3018</v>
      </c>
      <c r="O135" s="151"/>
      <c r="P135" s="201">
        <v>0</v>
      </c>
    </row>
    <row r="136" spans="2:16" ht="12.75" customHeight="1">
      <c r="B136" s="64"/>
      <c r="D136" s="16"/>
      <c r="E136" s="184"/>
      <c r="F136" s="192"/>
      <c r="G136" s="74"/>
      <c r="H136" s="64" t="s">
        <v>1955</v>
      </c>
      <c r="I136" s="74"/>
      <c r="J136" s="64" t="s">
        <v>2337</v>
      </c>
      <c r="K136" s="29"/>
      <c r="L136" s="64"/>
      <c r="M136" s="58"/>
      <c r="N136" s="77"/>
      <c r="O136" s="151"/>
      <c r="P136" s="201">
        <v>0</v>
      </c>
    </row>
    <row r="137" spans="2:16" ht="12.75" customHeight="1">
      <c r="B137" s="64"/>
      <c r="C137" s="64"/>
      <c r="D137" s="16"/>
      <c r="E137" s="184"/>
      <c r="F137" s="192"/>
      <c r="G137" s="74"/>
      <c r="H137" s="64" t="s">
        <v>1956</v>
      </c>
      <c r="I137" s="74"/>
      <c r="J137" s="64" t="s">
        <v>2338</v>
      </c>
      <c r="K137" s="29"/>
      <c r="L137" s="64"/>
      <c r="M137" s="58"/>
      <c r="N137" s="77"/>
      <c r="O137" s="151"/>
      <c r="P137" s="201">
        <v>0</v>
      </c>
    </row>
    <row r="138" spans="3:16" ht="12.75" customHeight="1">
      <c r="C138" s="64"/>
      <c r="E138" s="184"/>
      <c r="F138" s="80"/>
      <c r="G138" s="74"/>
      <c r="H138" s="64" t="s">
        <v>2098</v>
      </c>
      <c r="I138" s="74"/>
      <c r="J138" s="64" t="s">
        <v>2339</v>
      </c>
      <c r="K138" s="29"/>
      <c r="L138" s="64"/>
      <c r="M138" s="58"/>
      <c r="N138" s="77"/>
      <c r="O138" s="151"/>
      <c r="P138" s="201">
        <v>0</v>
      </c>
    </row>
    <row r="139" spans="3:16" ht="12.75" customHeight="1">
      <c r="C139" s="64"/>
      <c r="E139" s="184"/>
      <c r="G139" s="74"/>
      <c r="H139" s="64" t="s">
        <v>2099</v>
      </c>
      <c r="I139" s="74"/>
      <c r="J139" s="64" t="s">
        <v>2340</v>
      </c>
      <c r="K139" s="29"/>
      <c r="L139" s="64"/>
      <c r="M139" s="58"/>
      <c r="N139" s="107"/>
      <c r="O139" s="151"/>
      <c r="P139" s="201">
        <v>0</v>
      </c>
    </row>
    <row r="140" spans="3:16" ht="12.75" customHeight="1">
      <c r="C140" s="64"/>
      <c r="E140" s="184"/>
      <c r="G140" s="74"/>
      <c r="H140" s="64" t="s">
        <v>2100</v>
      </c>
      <c r="I140" s="74"/>
      <c r="J140" s="64" t="s">
        <v>2331</v>
      </c>
      <c r="K140" s="29"/>
      <c r="L140" s="64"/>
      <c r="M140" s="58"/>
      <c r="N140" s="77"/>
      <c r="O140" s="151"/>
      <c r="P140" s="271">
        <v>0</v>
      </c>
    </row>
    <row r="141" spans="1:16" ht="12.75" customHeight="1">
      <c r="A141" s="68"/>
      <c r="B141" s="66"/>
      <c r="C141" s="67"/>
      <c r="D141" s="66"/>
      <c r="E141" s="212"/>
      <c r="F141" s="66"/>
      <c r="G141" s="75"/>
      <c r="H141" s="67" t="s">
        <v>2101</v>
      </c>
      <c r="I141" s="75"/>
      <c r="J141" s="67" t="s">
        <v>2332</v>
      </c>
      <c r="K141" s="94"/>
      <c r="L141" s="67"/>
      <c r="M141" s="69"/>
      <c r="N141" s="78"/>
      <c r="O141" s="152"/>
      <c r="P141" s="270">
        <v>0</v>
      </c>
    </row>
    <row r="142" spans="1:16" ht="12.75" customHeight="1">
      <c r="A142" s="56">
        <v>72</v>
      </c>
      <c r="B142" s="54" t="s">
        <v>2674</v>
      </c>
      <c r="C142" s="54" t="s">
        <v>1819</v>
      </c>
      <c r="D142" s="16" t="s">
        <v>1759</v>
      </c>
      <c r="E142" s="197">
        <v>16961.33</v>
      </c>
      <c r="F142" s="54" t="s">
        <v>375</v>
      </c>
      <c r="G142" s="74" t="s">
        <v>1355</v>
      </c>
      <c r="H142" s="64" t="s">
        <v>1356</v>
      </c>
      <c r="I142" s="29">
        <v>1605658</v>
      </c>
      <c r="J142" s="58" t="s">
        <v>2341</v>
      </c>
      <c r="K142" s="1" t="s">
        <v>3090</v>
      </c>
      <c r="L142" s="64" t="s">
        <v>2342</v>
      </c>
      <c r="M142" s="58" t="s">
        <v>35</v>
      </c>
      <c r="N142" s="77" t="s">
        <v>29</v>
      </c>
      <c r="O142" s="151" t="s">
        <v>93</v>
      </c>
      <c r="P142" s="201">
        <v>1</v>
      </c>
    </row>
    <row r="143" spans="1:16" ht="12.75" customHeight="1">
      <c r="A143" s="56">
        <v>73</v>
      </c>
      <c r="B143" s="54" t="s">
        <v>2675</v>
      </c>
      <c r="C143" s="54" t="s">
        <v>1819</v>
      </c>
      <c r="D143" s="64"/>
      <c r="E143" s="197">
        <v>16964.42</v>
      </c>
      <c r="F143" s="54" t="s">
        <v>376</v>
      </c>
      <c r="G143" s="74"/>
      <c r="H143" s="64" t="s">
        <v>1357</v>
      </c>
      <c r="I143" s="29"/>
      <c r="J143" s="58" t="s">
        <v>2343</v>
      </c>
      <c r="K143" s="1" t="s">
        <v>3091</v>
      </c>
      <c r="L143" s="64" t="s">
        <v>2344</v>
      </c>
      <c r="M143" s="58" t="s">
        <v>36</v>
      </c>
      <c r="N143" s="77" t="s">
        <v>30</v>
      </c>
      <c r="O143" s="151" t="s">
        <v>93</v>
      </c>
      <c r="P143" s="201">
        <v>1</v>
      </c>
    </row>
    <row r="144" spans="1:16" ht="12.75" customHeight="1">
      <c r="A144" s="56">
        <v>74</v>
      </c>
      <c r="B144" s="54" t="s">
        <v>2676</v>
      </c>
      <c r="C144" s="54" t="s">
        <v>1819</v>
      </c>
      <c r="D144" s="64"/>
      <c r="E144" s="197">
        <v>16965.7</v>
      </c>
      <c r="F144" s="54" t="s">
        <v>377</v>
      </c>
      <c r="G144" s="74"/>
      <c r="H144" s="64" t="s">
        <v>1358</v>
      </c>
      <c r="I144" s="29"/>
      <c r="J144" s="58" t="s">
        <v>2345</v>
      </c>
      <c r="K144" s="1"/>
      <c r="L144" s="64"/>
      <c r="M144" s="58"/>
      <c r="N144" s="77"/>
      <c r="O144" s="151" t="s">
        <v>93</v>
      </c>
      <c r="P144" s="201">
        <v>1</v>
      </c>
    </row>
    <row r="145" spans="1:16" ht="12.75" customHeight="1">
      <c r="A145" s="56">
        <v>75</v>
      </c>
      <c r="B145" s="54" t="s">
        <v>2677</v>
      </c>
      <c r="C145" s="54" t="s">
        <v>1819</v>
      </c>
      <c r="D145" s="64"/>
      <c r="E145" s="197">
        <v>16966.9</v>
      </c>
      <c r="F145" s="54" t="s">
        <v>378</v>
      </c>
      <c r="G145" s="74"/>
      <c r="H145" s="64" t="s">
        <v>1359</v>
      </c>
      <c r="I145" s="29"/>
      <c r="J145" s="58" t="s">
        <v>2346</v>
      </c>
      <c r="K145" s="1"/>
      <c r="L145" s="64"/>
      <c r="M145" s="58"/>
      <c r="N145" s="77"/>
      <c r="O145" s="151" t="s">
        <v>93</v>
      </c>
      <c r="P145" s="201">
        <v>1</v>
      </c>
    </row>
    <row r="146" spans="1:16" ht="12.75" customHeight="1">
      <c r="A146" s="56">
        <v>76</v>
      </c>
      <c r="B146" s="54" t="s">
        <v>2678</v>
      </c>
      <c r="C146" s="54" t="s">
        <v>1819</v>
      </c>
      <c r="D146" s="64"/>
      <c r="E146" s="197">
        <v>16969.07</v>
      </c>
      <c r="F146" s="54" t="s">
        <v>379</v>
      </c>
      <c r="G146" s="74"/>
      <c r="H146" s="64" t="s">
        <v>1360</v>
      </c>
      <c r="I146" s="29"/>
      <c r="J146" s="76" t="s">
        <v>2347</v>
      </c>
      <c r="K146" s="29"/>
      <c r="L146" s="64"/>
      <c r="M146" s="58"/>
      <c r="N146" s="77"/>
      <c r="O146" s="151" t="s">
        <v>93</v>
      </c>
      <c r="P146" s="201">
        <v>1</v>
      </c>
    </row>
    <row r="147" spans="1:16" ht="12.75" customHeight="1">
      <c r="A147" s="56">
        <v>77</v>
      </c>
      <c r="B147" s="54" t="s">
        <v>157</v>
      </c>
      <c r="C147" s="54" t="s">
        <v>1819</v>
      </c>
      <c r="D147" s="64"/>
      <c r="E147" s="197">
        <v>16971.57</v>
      </c>
      <c r="F147" s="54" t="s">
        <v>380</v>
      </c>
      <c r="G147" s="74"/>
      <c r="H147" s="64" t="s">
        <v>1361</v>
      </c>
      <c r="I147" s="29"/>
      <c r="J147" s="76" t="s">
        <v>2348</v>
      </c>
      <c r="K147" s="29"/>
      <c r="L147" s="64"/>
      <c r="M147" s="58"/>
      <c r="N147" s="107"/>
      <c r="O147" s="151" t="s">
        <v>93</v>
      </c>
      <c r="P147" s="201">
        <v>1</v>
      </c>
    </row>
    <row r="148" spans="4:16" ht="12.75" customHeight="1">
      <c r="D148" s="64"/>
      <c r="E148" s="197"/>
      <c r="G148" s="74"/>
      <c r="H148" s="64" t="s">
        <v>2102</v>
      </c>
      <c r="I148" s="29"/>
      <c r="J148" s="76" t="s">
        <v>2349</v>
      </c>
      <c r="K148" s="29"/>
      <c r="L148" s="64"/>
      <c r="M148" s="58"/>
      <c r="N148" s="77"/>
      <c r="O148" s="151"/>
      <c r="P148" s="271">
        <v>0</v>
      </c>
    </row>
    <row r="149" spans="1:16" ht="12.75" customHeight="1">
      <c r="A149" s="68"/>
      <c r="B149" s="66"/>
      <c r="C149" s="66"/>
      <c r="D149" s="67"/>
      <c r="E149" s="182"/>
      <c r="F149" s="66"/>
      <c r="G149" s="75"/>
      <c r="H149" s="67" t="s">
        <v>2103</v>
      </c>
      <c r="I149" s="94"/>
      <c r="J149" s="69" t="s">
        <v>2350</v>
      </c>
      <c r="K149" s="94"/>
      <c r="L149" s="67"/>
      <c r="M149" s="69"/>
      <c r="N149" s="78"/>
      <c r="O149" s="152"/>
      <c r="P149" s="270">
        <v>0</v>
      </c>
    </row>
    <row r="150" spans="1:16" ht="12.75" customHeight="1">
      <c r="A150" s="56">
        <v>78</v>
      </c>
      <c r="B150" s="54" t="s">
        <v>158</v>
      </c>
      <c r="C150" s="54" t="s">
        <v>1819</v>
      </c>
      <c r="D150" s="70" t="s">
        <v>1761</v>
      </c>
      <c r="E150" s="197">
        <v>17000.39</v>
      </c>
      <c r="F150" s="54" t="s">
        <v>381</v>
      </c>
      <c r="G150" s="74" t="s">
        <v>1362</v>
      </c>
      <c r="H150" s="64" t="s">
        <v>1363</v>
      </c>
      <c r="I150" s="29">
        <v>1605659</v>
      </c>
      <c r="J150" s="58" t="s">
        <v>2351</v>
      </c>
      <c r="K150" s="1" t="s">
        <v>2878</v>
      </c>
      <c r="L150" s="64" t="s">
        <v>2352</v>
      </c>
      <c r="M150" s="58" t="s">
        <v>3001</v>
      </c>
      <c r="N150" s="77" t="s">
        <v>31</v>
      </c>
      <c r="O150" s="151" t="s">
        <v>93</v>
      </c>
      <c r="P150" s="201">
        <v>1</v>
      </c>
    </row>
    <row r="151" spans="1:16" s="62" customFormat="1" ht="12.75" customHeight="1">
      <c r="A151" s="56">
        <v>79</v>
      </c>
      <c r="B151" s="54" t="s">
        <v>159</v>
      </c>
      <c r="C151" s="54" t="s">
        <v>1819</v>
      </c>
      <c r="D151" s="64"/>
      <c r="E151" s="197">
        <v>17003.48</v>
      </c>
      <c r="F151" s="54" t="s">
        <v>382</v>
      </c>
      <c r="G151" s="74"/>
      <c r="H151" s="64" t="s">
        <v>1364</v>
      </c>
      <c r="I151" s="29"/>
      <c r="J151" s="58" t="s">
        <v>2353</v>
      </c>
      <c r="K151" s="1" t="s">
        <v>2879</v>
      </c>
      <c r="L151" s="64" t="s">
        <v>2354</v>
      </c>
      <c r="M151" s="58" t="s">
        <v>3002</v>
      </c>
      <c r="N151" s="77" t="s">
        <v>32</v>
      </c>
      <c r="O151" s="151" t="s">
        <v>93</v>
      </c>
      <c r="P151" s="201">
        <v>1</v>
      </c>
    </row>
    <row r="152" spans="1:16" s="62" customFormat="1" ht="12.75" customHeight="1">
      <c r="A152" s="56">
        <v>80</v>
      </c>
      <c r="B152" s="54" t="s">
        <v>160</v>
      </c>
      <c r="C152" s="54" t="s">
        <v>1819</v>
      </c>
      <c r="D152" s="64"/>
      <c r="E152" s="197">
        <v>17005.49</v>
      </c>
      <c r="F152" s="54" t="s">
        <v>383</v>
      </c>
      <c r="G152" s="74"/>
      <c r="H152" s="64" t="s">
        <v>1365</v>
      </c>
      <c r="I152" s="29"/>
      <c r="J152" s="58" t="s">
        <v>2355</v>
      </c>
      <c r="K152" s="1"/>
      <c r="L152" s="64"/>
      <c r="M152" s="58"/>
      <c r="O152" s="151" t="s">
        <v>93</v>
      </c>
      <c r="P152" s="201">
        <v>1</v>
      </c>
    </row>
    <row r="153" spans="1:16" s="62" customFormat="1" ht="12.75" customHeight="1">
      <c r="A153" s="56">
        <v>81</v>
      </c>
      <c r="B153" s="54" t="s">
        <v>161</v>
      </c>
      <c r="C153" s="54" t="s">
        <v>1819</v>
      </c>
      <c r="D153" s="64"/>
      <c r="E153" s="197">
        <v>17006.69</v>
      </c>
      <c r="F153" s="54" t="s">
        <v>384</v>
      </c>
      <c r="G153" s="74"/>
      <c r="H153" s="64" t="s">
        <v>1366</v>
      </c>
      <c r="I153" s="29"/>
      <c r="J153" s="58" t="s">
        <v>2356</v>
      </c>
      <c r="K153" s="1"/>
      <c r="L153" s="64"/>
      <c r="M153" s="58"/>
      <c r="N153" s="77"/>
      <c r="O153" s="151" t="s">
        <v>93</v>
      </c>
      <c r="P153" s="201">
        <v>1</v>
      </c>
    </row>
    <row r="154" spans="1:16" s="79" customFormat="1" ht="12.75" customHeight="1">
      <c r="A154" s="56">
        <v>82</v>
      </c>
      <c r="B154" s="54" t="s">
        <v>162</v>
      </c>
      <c r="C154" s="54" t="s">
        <v>1819</v>
      </c>
      <c r="D154" s="64"/>
      <c r="E154" s="197">
        <v>17009.54</v>
      </c>
      <c r="F154" s="54" t="s">
        <v>385</v>
      </c>
      <c r="G154" s="74"/>
      <c r="H154" s="64" t="s">
        <v>1367</v>
      </c>
      <c r="I154" s="29"/>
      <c r="J154" s="76" t="s">
        <v>2357</v>
      </c>
      <c r="K154" s="29"/>
      <c r="L154" s="64"/>
      <c r="M154" s="58"/>
      <c r="N154" s="77"/>
      <c r="O154" s="151" t="s">
        <v>93</v>
      </c>
      <c r="P154" s="201">
        <v>1</v>
      </c>
    </row>
    <row r="155" spans="1:16" ht="12.75" customHeight="1">
      <c r="A155" s="56">
        <v>83</v>
      </c>
      <c r="B155" s="54" t="s">
        <v>163</v>
      </c>
      <c r="C155" s="54" t="s">
        <v>1819</v>
      </c>
      <c r="D155" s="64"/>
      <c r="E155" s="197">
        <v>17012.04</v>
      </c>
      <c r="F155" s="54" t="s">
        <v>386</v>
      </c>
      <c r="G155" s="74"/>
      <c r="H155" s="64" t="s">
        <v>1368</v>
      </c>
      <c r="I155" s="29"/>
      <c r="J155" s="76" t="s">
        <v>2358</v>
      </c>
      <c r="K155" s="29"/>
      <c r="L155" s="64"/>
      <c r="M155" s="58"/>
      <c r="N155" s="107"/>
      <c r="O155" s="151" t="s">
        <v>93</v>
      </c>
      <c r="P155" s="201">
        <v>1</v>
      </c>
    </row>
    <row r="156" spans="4:16" ht="12.75" customHeight="1">
      <c r="D156" s="64"/>
      <c r="E156" s="184"/>
      <c r="G156" s="74"/>
      <c r="H156" s="64" t="s">
        <v>2104</v>
      </c>
      <c r="I156" s="29"/>
      <c r="J156" s="76" t="s">
        <v>2359</v>
      </c>
      <c r="K156" s="29"/>
      <c r="L156" s="64"/>
      <c r="M156" s="58"/>
      <c r="N156" s="77"/>
      <c r="O156" s="151"/>
      <c r="P156" s="271">
        <v>0</v>
      </c>
    </row>
    <row r="157" spans="1:16" ht="12.75" customHeight="1">
      <c r="A157" s="68"/>
      <c r="B157" s="66"/>
      <c r="C157" s="66"/>
      <c r="D157" s="67"/>
      <c r="E157" s="212"/>
      <c r="F157" s="66"/>
      <c r="G157" s="75"/>
      <c r="H157" s="67" t="s">
        <v>2105</v>
      </c>
      <c r="I157" s="94"/>
      <c r="J157" s="69" t="s">
        <v>2360</v>
      </c>
      <c r="K157" s="94"/>
      <c r="L157" s="67"/>
      <c r="M157" s="69"/>
      <c r="N157" s="78"/>
      <c r="O157" s="152"/>
      <c r="P157" s="270">
        <v>0</v>
      </c>
    </row>
    <row r="158" spans="1:16" ht="12.75" customHeight="1">
      <c r="A158" s="56">
        <v>84</v>
      </c>
      <c r="B158" s="54" t="s">
        <v>164</v>
      </c>
      <c r="C158" s="54" t="s">
        <v>1819</v>
      </c>
      <c r="D158" s="70" t="s">
        <v>1763</v>
      </c>
      <c r="E158" s="197">
        <v>17040.86</v>
      </c>
      <c r="F158" s="54" t="s">
        <v>387</v>
      </c>
      <c r="G158" s="74" t="s">
        <v>1369</v>
      </c>
      <c r="H158" s="64" t="s">
        <v>1370</v>
      </c>
      <c r="I158" s="29">
        <v>1605660</v>
      </c>
      <c r="J158" s="58" t="s">
        <v>2361</v>
      </c>
      <c r="K158" s="1" t="s">
        <v>3003</v>
      </c>
      <c r="L158" s="64" t="s">
        <v>2362</v>
      </c>
      <c r="M158" s="58" t="s">
        <v>3007</v>
      </c>
      <c r="N158" s="77" t="s">
        <v>33</v>
      </c>
      <c r="O158" s="151" t="s">
        <v>93</v>
      </c>
      <c r="P158" s="201">
        <v>1</v>
      </c>
    </row>
    <row r="159" spans="1:16" ht="12.75" customHeight="1">
      <c r="A159" s="56">
        <v>85</v>
      </c>
      <c r="B159" s="54" t="s">
        <v>165</v>
      </c>
      <c r="C159" s="54" t="s">
        <v>1819</v>
      </c>
      <c r="D159" s="64"/>
      <c r="E159" s="197">
        <v>17043.95</v>
      </c>
      <c r="F159" s="54" t="s">
        <v>388</v>
      </c>
      <c r="G159" s="74"/>
      <c r="H159" s="64" t="s">
        <v>1371</v>
      </c>
      <c r="I159" s="29"/>
      <c r="J159" s="58" t="s">
        <v>2363</v>
      </c>
      <c r="K159" s="1" t="s">
        <v>3004</v>
      </c>
      <c r="L159" s="64" t="s">
        <v>2364</v>
      </c>
      <c r="M159" s="58" t="s">
        <v>3008</v>
      </c>
      <c r="N159" s="77" t="s">
        <v>34</v>
      </c>
      <c r="O159" s="151" t="s">
        <v>93</v>
      </c>
      <c r="P159" s="201">
        <v>1</v>
      </c>
    </row>
    <row r="160" spans="1:16" ht="12.75" customHeight="1">
      <c r="A160" s="56">
        <v>86</v>
      </c>
      <c r="B160" s="54" t="s">
        <v>166</v>
      </c>
      <c r="C160" s="54" t="s">
        <v>1819</v>
      </c>
      <c r="D160" s="64"/>
      <c r="E160" s="197">
        <v>17045.23</v>
      </c>
      <c r="F160" s="54" t="s">
        <v>389</v>
      </c>
      <c r="G160" s="74"/>
      <c r="H160" s="64" t="s">
        <v>1372</v>
      </c>
      <c r="I160" s="29"/>
      <c r="J160" s="58" t="s">
        <v>2365</v>
      </c>
      <c r="K160" s="1"/>
      <c r="L160" s="64"/>
      <c r="N160" s="77"/>
      <c r="O160" s="151" t="s">
        <v>93</v>
      </c>
      <c r="P160" s="201">
        <v>1</v>
      </c>
    </row>
    <row r="161" spans="1:16" ht="12.75" customHeight="1">
      <c r="A161" s="56">
        <v>87</v>
      </c>
      <c r="B161" s="54" t="s">
        <v>167</v>
      </c>
      <c r="C161" s="54" t="s">
        <v>1819</v>
      </c>
      <c r="D161" s="64"/>
      <c r="E161" s="197">
        <v>17046.43</v>
      </c>
      <c r="F161" s="54" t="s">
        <v>390</v>
      </c>
      <c r="G161" s="74"/>
      <c r="H161" s="64" t="s">
        <v>1373</v>
      </c>
      <c r="I161" s="29"/>
      <c r="J161" s="58" t="s">
        <v>2366</v>
      </c>
      <c r="K161" s="1"/>
      <c r="L161" s="64"/>
      <c r="N161" s="77"/>
      <c r="O161" s="151" t="s">
        <v>93</v>
      </c>
      <c r="P161" s="201">
        <v>1</v>
      </c>
    </row>
    <row r="162" spans="1:16" ht="12.75" customHeight="1">
      <c r="A162" s="56">
        <v>88</v>
      </c>
      <c r="B162" s="54" t="s">
        <v>168</v>
      </c>
      <c r="C162" s="54" t="s">
        <v>1819</v>
      </c>
      <c r="D162" s="64"/>
      <c r="E162" s="197">
        <v>17048.6</v>
      </c>
      <c r="F162" s="54" t="s">
        <v>391</v>
      </c>
      <c r="G162" s="74"/>
      <c r="H162" s="64" t="s">
        <v>1957</v>
      </c>
      <c r="I162" s="29"/>
      <c r="J162" s="76" t="s">
        <v>2367</v>
      </c>
      <c r="K162" s="29"/>
      <c r="L162" s="64"/>
      <c r="N162" s="77"/>
      <c r="O162" s="151" t="s">
        <v>93</v>
      </c>
      <c r="P162" s="201">
        <v>1</v>
      </c>
    </row>
    <row r="163" spans="1:16" ht="12.75" customHeight="1">
      <c r="A163" s="56">
        <v>89</v>
      </c>
      <c r="B163" s="54" t="s">
        <v>169</v>
      </c>
      <c r="C163" s="54" t="s">
        <v>1819</v>
      </c>
      <c r="D163" s="64"/>
      <c r="E163" s="197">
        <v>17051.1</v>
      </c>
      <c r="F163" s="54" t="s">
        <v>392</v>
      </c>
      <c r="G163" s="74"/>
      <c r="H163" s="64" t="s">
        <v>1958</v>
      </c>
      <c r="I163" s="29"/>
      <c r="J163" s="76" t="s">
        <v>2368</v>
      </c>
      <c r="K163" s="29"/>
      <c r="L163" s="64"/>
      <c r="N163" s="107"/>
      <c r="O163" s="151" t="s">
        <v>93</v>
      </c>
      <c r="P163" s="201">
        <v>1</v>
      </c>
    </row>
    <row r="164" spans="4:16" ht="12.75" customHeight="1">
      <c r="D164" s="64"/>
      <c r="E164" s="197"/>
      <c r="G164" s="74"/>
      <c r="H164" s="64" t="s">
        <v>2106</v>
      </c>
      <c r="I164" s="29"/>
      <c r="J164" s="76" t="s">
        <v>2369</v>
      </c>
      <c r="K164" s="29"/>
      <c r="L164" s="64"/>
      <c r="N164" s="77"/>
      <c r="O164" s="151"/>
      <c r="P164" s="271">
        <v>0</v>
      </c>
    </row>
    <row r="165" spans="1:16" ht="12.75" customHeight="1">
      <c r="A165" s="68"/>
      <c r="B165" s="66"/>
      <c r="C165" s="66"/>
      <c r="D165" s="67"/>
      <c r="E165" s="182"/>
      <c r="F165" s="66"/>
      <c r="G165" s="75"/>
      <c r="H165" s="67" t="s">
        <v>2107</v>
      </c>
      <c r="I165" s="94"/>
      <c r="J165" s="69" t="s">
        <v>2370</v>
      </c>
      <c r="K165" s="94"/>
      <c r="L165" s="67"/>
      <c r="M165" s="66"/>
      <c r="N165" s="78"/>
      <c r="O165" s="152"/>
      <c r="P165" s="270">
        <v>0</v>
      </c>
    </row>
    <row r="166" spans="1:16" ht="12.75" customHeight="1">
      <c r="A166" s="56">
        <v>90</v>
      </c>
      <c r="B166" s="54" t="s">
        <v>2679</v>
      </c>
      <c r="C166" s="54" t="s">
        <v>1819</v>
      </c>
      <c r="D166" s="70" t="s">
        <v>1764</v>
      </c>
      <c r="E166" s="197">
        <v>17092.7</v>
      </c>
      <c r="F166" s="54" t="s">
        <v>393</v>
      </c>
      <c r="G166" s="74" t="s">
        <v>1374</v>
      </c>
      <c r="H166" s="64" t="s">
        <v>1375</v>
      </c>
      <c r="I166" s="29">
        <v>1605661</v>
      </c>
      <c r="J166" s="58" t="s">
        <v>2371</v>
      </c>
      <c r="K166" s="1" t="s">
        <v>3005</v>
      </c>
      <c r="L166" s="64" t="s">
        <v>2372</v>
      </c>
      <c r="M166" s="58" t="s">
        <v>3009</v>
      </c>
      <c r="N166" s="77" t="s">
        <v>37</v>
      </c>
      <c r="O166" s="151" t="s">
        <v>93</v>
      </c>
      <c r="P166" s="201">
        <v>1</v>
      </c>
    </row>
    <row r="167" spans="1:16" ht="12.75" customHeight="1">
      <c r="A167" s="56">
        <v>91</v>
      </c>
      <c r="B167" s="54" t="s">
        <v>2680</v>
      </c>
      <c r="C167" s="54" t="s">
        <v>1819</v>
      </c>
      <c r="D167" s="64"/>
      <c r="E167" s="197">
        <v>17095.79</v>
      </c>
      <c r="F167" s="54" t="s">
        <v>394</v>
      </c>
      <c r="G167" s="74"/>
      <c r="H167" s="64" t="s">
        <v>1376</v>
      </c>
      <c r="I167" s="29"/>
      <c r="J167" s="58" t="s">
        <v>2373</v>
      </c>
      <c r="K167" s="1" t="s">
        <v>3006</v>
      </c>
      <c r="L167" s="64" t="s">
        <v>2374</v>
      </c>
      <c r="M167" s="58" t="s">
        <v>3010</v>
      </c>
      <c r="N167" s="77" t="s">
        <v>38</v>
      </c>
      <c r="O167" s="151" t="s">
        <v>93</v>
      </c>
      <c r="P167" s="201">
        <v>1</v>
      </c>
    </row>
    <row r="168" spans="1:16" ht="12.75" customHeight="1">
      <c r="A168" s="56">
        <v>92</v>
      </c>
      <c r="B168" s="54" t="s">
        <v>2681</v>
      </c>
      <c r="C168" s="54" t="s">
        <v>1819</v>
      </c>
      <c r="D168" s="64"/>
      <c r="E168" s="197">
        <v>17097.2</v>
      </c>
      <c r="F168" s="54" t="s">
        <v>395</v>
      </c>
      <c r="G168" s="74"/>
      <c r="H168" s="64" t="s">
        <v>1377</v>
      </c>
      <c r="I168" s="29"/>
      <c r="J168" s="58" t="s">
        <v>2375</v>
      </c>
      <c r="N168" s="77"/>
      <c r="O168" s="151" t="s">
        <v>93</v>
      </c>
      <c r="P168" s="201">
        <v>1</v>
      </c>
    </row>
    <row r="169" spans="1:16" ht="12.75" customHeight="1">
      <c r="A169" s="56">
        <v>93</v>
      </c>
      <c r="B169" s="54" t="s">
        <v>2682</v>
      </c>
      <c r="C169" s="54" t="s">
        <v>1819</v>
      </c>
      <c r="D169" s="64"/>
      <c r="E169" s="197">
        <v>17098.2</v>
      </c>
      <c r="F169" s="54" t="s">
        <v>396</v>
      </c>
      <c r="G169" s="74"/>
      <c r="H169" s="64" t="s">
        <v>1378</v>
      </c>
      <c r="I169" s="29"/>
      <c r="J169" s="58" t="s">
        <v>2376</v>
      </c>
      <c r="N169" s="77"/>
      <c r="O169" s="151" t="s">
        <v>93</v>
      </c>
      <c r="P169" s="201">
        <v>1</v>
      </c>
    </row>
    <row r="170" spans="1:16" ht="12.75" customHeight="1">
      <c r="A170" s="56">
        <v>94</v>
      </c>
      <c r="B170" s="54" t="s">
        <v>2683</v>
      </c>
      <c r="C170" s="54" t="s">
        <v>1819</v>
      </c>
      <c r="D170" s="64"/>
      <c r="E170" s="197">
        <v>17100.44</v>
      </c>
      <c r="F170" s="54" t="s">
        <v>397</v>
      </c>
      <c r="G170" s="74"/>
      <c r="H170" s="64" t="s">
        <v>1379</v>
      </c>
      <c r="I170" s="29"/>
      <c r="J170" s="76" t="s">
        <v>2377</v>
      </c>
      <c r="N170" s="77"/>
      <c r="O170" s="151" t="s">
        <v>93</v>
      </c>
      <c r="P170" s="201">
        <v>1</v>
      </c>
    </row>
    <row r="171" spans="1:16" ht="12.75" customHeight="1">
      <c r="A171" s="56">
        <v>95</v>
      </c>
      <c r="B171" s="54" t="s">
        <v>170</v>
      </c>
      <c r="C171" s="54" t="s">
        <v>1819</v>
      </c>
      <c r="D171" s="64"/>
      <c r="E171" s="197">
        <v>17102.94</v>
      </c>
      <c r="F171" s="54" t="s">
        <v>398</v>
      </c>
      <c r="G171" s="74"/>
      <c r="H171" s="64" t="s">
        <v>1380</v>
      </c>
      <c r="I171" s="29"/>
      <c r="J171" s="76" t="s">
        <v>2378</v>
      </c>
      <c r="N171" s="107"/>
      <c r="O171" s="151" t="s">
        <v>93</v>
      </c>
      <c r="P171" s="201">
        <v>1</v>
      </c>
    </row>
    <row r="172" spans="4:16" ht="12.75" customHeight="1">
      <c r="D172" s="64"/>
      <c r="E172" s="184"/>
      <c r="G172" s="74"/>
      <c r="H172" s="64" t="s">
        <v>2108</v>
      </c>
      <c r="I172" s="29"/>
      <c r="J172" s="76" t="s">
        <v>2379</v>
      </c>
      <c r="N172" s="77"/>
      <c r="O172" s="151"/>
      <c r="P172" s="271">
        <v>0</v>
      </c>
    </row>
    <row r="173" spans="1:16" ht="12.75" customHeight="1">
      <c r="A173" s="68"/>
      <c r="B173" s="66"/>
      <c r="C173" s="66"/>
      <c r="D173" s="67"/>
      <c r="E173" s="212"/>
      <c r="F173" s="66"/>
      <c r="G173" s="75"/>
      <c r="H173" s="67" t="s">
        <v>2109</v>
      </c>
      <c r="I173" s="94"/>
      <c r="J173" s="69" t="s">
        <v>2380</v>
      </c>
      <c r="K173" s="68"/>
      <c r="L173" s="66"/>
      <c r="M173" s="66"/>
      <c r="N173" s="78"/>
      <c r="O173" s="152"/>
      <c r="P173" s="270">
        <v>0</v>
      </c>
    </row>
    <row r="174" spans="1:16" ht="12.75" customHeight="1">
      <c r="A174" s="56">
        <v>96</v>
      </c>
      <c r="B174" s="318" t="s">
        <v>869</v>
      </c>
      <c r="C174" s="80" t="s">
        <v>1819</v>
      </c>
      <c r="D174" s="14" t="s">
        <v>2644</v>
      </c>
      <c r="E174" s="56">
        <v>16838</v>
      </c>
      <c r="F174" s="322" t="s">
        <v>885</v>
      </c>
      <c r="G174" s="15" t="s">
        <v>1766</v>
      </c>
      <c r="H174" s="42" t="s">
        <v>2052</v>
      </c>
      <c r="I174" s="74">
        <v>1615281</v>
      </c>
      <c r="J174" s="76" t="s">
        <v>2216</v>
      </c>
      <c r="K174" s="1" t="s">
        <v>3026</v>
      </c>
      <c r="L174" s="64" t="s">
        <v>2381</v>
      </c>
      <c r="M174" s="58" t="s">
        <v>3032</v>
      </c>
      <c r="N174" s="71" t="s">
        <v>3020</v>
      </c>
      <c r="O174" s="147" t="s">
        <v>92</v>
      </c>
      <c r="P174" s="201">
        <v>1</v>
      </c>
    </row>
    <row r="175" spans="1:16" ht="12.75" customHeight="1">
      <c r="A175" s="56">
        <v>97</v>
      </c>
      <c r="B175" s="318" t="s">
        <v>870</v>
      </c>
      <c r="C175" s="80" t="s">
        <v>1819</v>
      </c>
      <c r="D175" s="14" t="s">
        <v>2645</v>
      </c>
      <c r="E175" s="56">
        <v>16838</v>
      </c>
      <c r="F175" s="322" t="s">
        <v>886</v>
      </c>
      <c r="G175" s="47"/>
      <c r="H175" s="42" t="s">
        <v>2053</v>
      </c>
      <c r="I175" s="74"/>
      <c r="J175" s="76" t="s">
        <v>2217</v>
      </c>
      <c r="K175" s="1" t="s">
        <v>3027</v>
      </c>
      <c r="L175" s="64" t="s">
        <v>2382</v>
      </c>
      <c r="M175" s="58" t="s">
        <v>3033</v>
      </c>
      <c r="N175" s="71" t="s">
        <v>3021</v>
      </c>
      <c r="O175" s="147" t="s">
        <v>92</v>
      </c>
      <c r="P175" s="201">
        <v>1</v>
      </c>
    </row>
    <row r="176" spans="1:16" ht="12.75" customHeight="1">
      <c r="A176" s="56">
        <v>98</v>
      </c>
      <c r="B176" s="318" t="s">
        <v>871</v>
      </c>
      <c r="C176" s="80" t="s">
        <v>1819</v>
      </c>
      <c r="D176" s="14" t="s">
        <v>2646</v>
      </c>
      <c r="E176" s="56">
        <v>16875.68</v>
      </c>
      <c r="F176" s="322" t="s">
        <v>887</v>
      </c>
      <c r="G176" s="47"/>
      <c r="H176" s="42" t="s">
        <v>2054</v>
      </c>
      <c r="I176" s="74"/>
      <c r="J176" s="76" t="s">
        <v>2218</v>
      </c>
      <c r="K176" s="29"/>
      <c r="L176" s="64"/>
      <c r="N176" s="71"/>
      <c r="O176" s="147" t="s">
        <v>92</v>
      </c>
      <c r="P176" s="201">
        <v>1</v>
      </c>
    </row>
    <row r="177" spans="1:16" ht="12.75" customHeight="1">
      <c r="A177" s="56">
        <v>99</v>
      </c>
      <c r="B177" s="319" t="s">
        <v>872</v>
      </c>
      <c r="C177" s="80" t="s">
        <v>1819</v>
      </c>
      <c r="D177" s="14" t="s">
        <v>2647</v>
      </c>
      <c r="E177" s="56">
        <v>16875.68</v>
      </c>
      <c r="F177" s="322" t="s">
        <v>888</v>
      </c>
      <c r="G177" s="47"/>
      <c r="H177" s="42" t="s">
        <v>2055</v>
      </c>
      <c r="I177" s="74"/>
      <c r="J177" s="76" t="s">
        <v>2219</v>
      </c>
      <c r="K177" s="29"/>
      <c r="L177" s="64"/>
      <c r="N177" s="71"/>
      <c r="O177" s="147" t="s">
        <v>92</v>
      </c>
      <c r="P177" s="201">
        <v>1</v>
      </c>
    </row>
    <row r="178" spans="1:16" ht="12.75" customHeight="1">
      <c r="A178" s="56">
        <v>100</v>
      </c>
      <c r="B178" s="318" t="s">
        <v>873</v>
      </c>
      <c r="C178" s="80" t="s">
        <v>1819</v>
      </c>
      <c r="D178" s="14" t="s">
        <v>2648</v>
      </c>
      <c r="E178" s="56">
        <v>16897.116</v>
      </c>
      <c r="F178" s="322" t="s">
        <v>889</v>
      </c>
      <c r="G178" s="47"/>
      <c r="H178" s="42" t="s">
        <v>2056</v>
      </c>
      <c r="I178" s="74"/>
      <c r="J178" s="76" t="s">
        <v>2220</v>
      </c>
      <c r="K178" s="29"/>
      <c r="L178" s="64"/>
      <c r="N178" s="71"/>
      <c r="O178" s="147" t="s">
        <v>92</v>
      </c>
      <c r="P178" s="201">
        <v>1</v>
      </c>
    </row>
    <row r="179" spans="1:16" ht="12.75" customHeight="1">
      <c r="A179" s="56">
        <v>101</v>
      </c>
      <c r="B179" s="318" t="s">
        <v>874</v>
      </c>
      <c r="C179" s="80" t="s">
        <v>1819</v>
      </c>
      <c r="D179" s="14" t="s">
        <v>2649</v>
      </c>
      <c r="E179" s="56">
        <v>16897.116</v>
      </c>
      <c r="F179" s="322" t="s">
        <v>890</v>
      </c>
      <c r="G179" s="47"/>
      <c r="H179" s="42" t="s">
        <v>2057</v>
      </c>
      <c r="I179" s="74"/>
      <c r="J179" s="76" t="s">
        <v>2221</v>
      </c>
      <c r="K179" s="29"/>
      <c r="L179" s="64"/>
      <c r="N179" s="73"/>
      <c r="O179" s="147" t="s">
        <v>92</v>
      </c>
      <c r="P179" s="201">
        <v>1</v>
      </c>
    </row>
    <row r="180" spans="1:16" ht="12.75" customHeight="1">
      <c r="A180" s="56">
        <v>102</v>
      </c>
      <c r="B180" s="318" t="s">
        <v>875</v>
      </c>
      <c r="C180" s="80" t="s">
        <v>1819</v>
      </c>
      <c r="D180" s="14" t="s">
        <v>2650</v>
      </c>
      <c r="E180" s="56">
        <v>16932.408</v>
      </c>
      <c r="F180" s="322" t="s">
        <v>891</v>
      </c>
      <c r="G180" s="47"/>
      <c r="H180" s="42" t="s">
        <v>2058</v>
      </c>
      <c r="I180" s="74"/>
      <c r="J180" s="76" t="s">
        <v>2222</v>
      </c>
      <c r="K180" s="29"/>
      <c r="L180" s="64"/>
      <c r="N180" s="71"/>
      <c r="O180" s="147" t="s">
        <v>92</v>
      </c>
      <c r="P180" s="201">
        <v>1</v>
      </c>
    </row>
    <row r="181" spans="1:16" ht="12.75" customHeight="1">
      <c r="A181" s="68">
        <v>103</v>
      </c>
      <c r="B181" s="320" t="s">
        <v>876</v>
      </c>
      <c r="C181" s="81" t="s">
        <v>1819</v>
      </c>
      <c r="D181" s="190" t="s">
        <v>2651</v>
      </c>
      <c r="E181" s="68">
        <v>16932.408</v>
      </c>
      <c r="F181" s="323" t="s">
        <v>892</v>
      </c>
      <c r="G181" s="96"/>
      <c r="H181" s="97" t="s">
        <v>2059</v>
      </c>
      <c r="I181" s="75"/>
      <c r="J181" s="69" t="s">
        <v>2223</v>
      </c>
      <c r="K181" s="94"/>
      <c r="L181" s="67"/>
      <c r="M181" s="66"/>
      <c r="N181" s="72"/>
      <c r="O181" s="148" t="s">
        <v>92</v>
      </c>
      <c r="P181" s="202">
        <v>1</v>
      </c>
    </row>
    <row r="182" spans="1:16" ht="12.75" customHeight="1">
      <c r="A182" s="56">
        <v>104</v>
      </c>
      <c r="B182" s="318" t="s">
        <v>877</v>
      </c>
      <c r="C182" s="80" t="s">
        <v>1819</v>
      </c>
      <c r="D182" s="14" t="s">
        <v>2652</v>
      </c>
      <c r="F182" s="322" t="s">
        <v>893</v>
      </c>
      <c r="G182" s="15" t="s">
        <v>1768</v>
      </c>
      <c r="H182" s="42" t="s">
        <v>2060</v>
      </c>
      <c r="I182" s="74">
        <v>1615281</v>
      </c>
      <c r="J182" s="76" t="s">
        <v>2224</v>
      </c>
      <c r="K182" s="1" t="s">
        <v>3028</v>
      </c>
      <c r="L182" s="64" t="s">
        <v>2383</v>
      </c>
      <c r="M182" s="58" t="s">
        <v>3034</v>
      </c>
      <c r="N182" s="71" t="s">
        <v>3022</v>
      </c>
      <c r="O182" s="147" t="s">
        <v>92</v>
      </c>
      <c r="P182" s="201">
        <v>1</v>
      </c>
    </row>
    <row r="183" spans="1:16" ht="12.75" customHeight="1">
      <c r="A183" s="56">
        <v>105</v>
      </c>
      <c r="B183" s="318" t="s">
        <v>878</v>
      </c>
      <c r="C183" s="80" t="s">
        <v>1819</v>
      </c>
      <c r="D183" s="14" t="s">
        <v>2653</v>
      </c>
      <c r="F183" s="322" t="s">
        <v>894</v>
      </c>
      <c r="H183" s="42" t="s">
        <v>2061</v>
      </c>
      <c r="I183" s="74"/>
      <c r="J183" s="76" t="s">
        <v>2225</v>
      </c>
      <c r="K183" s="1" t="s">
        <v>3029</v>
      </c>
      <c r="L183" s="64" t="s">
        <v>2384</v>
      </c>
      <c r="M183" s="58" t="s">
        <v>3035</v>
      </c>
      <c r="N183" s="71" t="s">
        <v>3023</v>
      </c>
      <c r="O183" s="147" t="s">
        <v>92</v>
      </c>
      <c r="P183" s="201">
        <v>1</v>
      </c>
    </row>
    <row r="184" spans="1:16" ht="12.75" customHeight="1">
      <c r="A184" s="56">
        <v>106</v>
      </c>
      <c r="B184" s="318" t="s">
        <v>879</v>
      </c>
      <c r="C184" s="80" t="s">
        <v>1819</v>
      </c>
      <c r="D184" s="14" t="s">
        <v>2654</v>
      </c>
      <c r="F184" s="322" t="s">
        <v>895</v>
      </c>
      <c r="G184" s="47"/>
      <c r="H184" s="42" t="s">
        <v>2062</v>
      </c>
      <c r="I184" s="74"/>
      <c r="J184" s="76" t="s">
        <v>2226</v>
      </c>
      <c r="K184" s="29"/>
      <c r="L184" s="64"/>
      <c r="N184" s="71"/>
      <c r="O184" s="147" t="s">
        <v>92</v>
      </c>
      <c r="P184" s="201">
        <v>1</v>
      </c>
    </row>
    <row r="185" spans="1:16" ht="12.75" customHeight="1">
      <c r="A185" s="56">
        <v>107</v>
      </c>
      <c r="B185" s="318" t="s">
        <v>880</v>
      </c>
      <c r="C185" s="80" t="s">
        <v>1819</v>
      </c>
      <c r="D185" s="14" t="s">
        <v>2655</v>
      </c>
      <c r="F185" s="322" t="s">
        <v>896</v>
      </c>
      <c r="G185" s="47"/>
      <c r="H185" s="42" t="s">
        <v>2063</v>
      </c>
      <c r="I185" s="74"/>
      <c r="J185" s="76" t="s">
        <v>2227</v>
      </c>
      <c r="K185" s="29"/>
      <c r="L185" s="64"/>
      <c r="N185" s="71"/>
      <c r="O185" s="147" t="s">
        <v>92</v>
      </c>
      <c r="P185" s="201">
        <v>1</v>
      </c>
    </row>
    <row r="186" spans="1:16" ht="12.75" customHeight="1">
      <c r="A186" s="56">
        <v>108</v>
      </c>
      <c r="B186" s="318" t="s">
        <v>881</v>
      </c>
      <c r="C186" s="80" t="s">
        <v>1819</v>
      </c>
      <c r="D186" s="14" t="s">
        <v>2656</v>
      </c>
      <c r="F186" s="322" t="s">
        <v>897</v>
      </c>
      <c r="G186" s="47"/>
      <c r="H186" s="42" t="s">
        <v>2064</v>
      </c>
      <c r="I186" s="74"/>
      <c r="J186" s="76" t="s">
        <v>2228</v>
      </c>
      <c r="K186" s="29"/>
      <c r="L186" s="64"/>
      <c r="N186" s="71"/>
      <c r="O186" s="147" t="s">
        <v>92</v>
      </c>
      <c r="P186" s="201">
        <v>1</v>
      </c>
    </row>
    <row r="187" spans="1:16" ht="12.75" customHeight="1">
      <c r="A187" s="56">
        <v>109</v>
      </c>
      <c r="B187" s="318" t="s">
        <v>882</v>
      </c>
      <c r="C187" s="80" t="s">
        <v>1819</v>
      </c>
      <c r="D187" s="14" t="s">
        <v>2657</v>
      </c>
      <c r="F187" s="322" t="s">
        <v>898</v>
      </c>
      <c r="G187" s="47"/>
      <c r="H187" s="42" t="s">
        <v>2065</v>
      </c>
      <c r="I187" s="74"/>
      <c r="J187" s="76" t="s">
        <v>2229</v>
      </c>
      <c r="K187" s="29"/>
      <c r="L187" s="64"/>
      <c r="N187" s="73"/>
      <c r="O187" s="147" t="s">
        <v>92</v>
      </c>
      <c r="P187" s="201">
        <v>1</v>
      </c>
    </row>
    <row r="188" spans="1:22" s="177" customFormat="1" ht="12.75" customHeight="1">
      <c r="A188" s="56">
        <v>110</v>
      </c>
      <c r="B188" s="276" t="s">
        <v>883</v>
      </c>
      <c r="C188" s="80" t="s">
        <v>1819</v>
      </c>
      <c r="D188" s="14" t="s">
        <v>2658</v>
      </c>
      <c r="E188" s="172"/>
      <c r="F188" s="322" t="s">
        <v>899</v>
      </c>
      <c r="G188" s="263"/>
      <c r="H188" s="42" t="s">
        <v>2066</v>
      </c>
      <c r="I188" s="74"/>
      <c r="J188" s="76" t="s">
        <v>2230</v>
      </c>
      <c r="K188" s="46"/>
      <c r="L188" s="63"/>
      <c r="M188" s="65"/>
      <c r="N188" s="71"/>
      <c r="O188" s="147" t="s">
        <v>92</v>
      </c>
      <c r="P188" s="201">
        <v>1</v>
      </c>
      <c r="Q188" s="218"/>
      <c r="R188" s="218"/>
      <c r="S188" s="218"/>
      <c r="T188" s="218"/>
      <c r="U188" s="218"/>
      <c r="V188" s="218"/>
    </row>
    <row r="189" spans="1:22" s="177" customFormat="1" ht="12.75" customHeight="1">
      <c r="A189" s="68">
        <v>111</v>
      </c>
      <c r="B189" s="317" t="s">
        <v>884</v>
      </c>
      <c r="C189" s="81" t="s">
        <v>1819</v>
      </c>
      <c r="D189" s="190" t="s">
        <v>2659</v>
      </c>
      <c r="E189" s="175"/>
      <c r="F189" s="323" t="s">
        <v>900</v>
      </c>
      <c r="G189" s="264"/>
      <c r="H189" s="97" t="s">
        <v>2067</v>
      </c>
      <c r="I189" s="75"/>
      <c r="J189" s="69" t="s">
        <v>2231</v>
      </c>
      <c r="K189" s="155"/>
      <c r="L189" s="265"/>
      <c r="M189" s="266"/>
      <c r="N189" s="72"/>
      <c r="O189" s="148" t="s">
        <v>92</v>
      </c>
      <c r="P189" s="202">
        <v>1</v>
      </c>
      <c r="Q189" s="218"/>
      <c r="R189" s="218"/>
      <c r="S189" s="218"/>
      <c r="T189" s="218"/>
      <c r="U189" s="218"/>
      <c r="V189" s="218"/>
    </row>
    <row r="190" spans="2:15" ht="15.75">
      <c r="B190" s="55"/>
      <c r="F190" s="193"/>
      <c r="I190" s="196" t="s">
        <v>1823</v>
      </c>
      <c r="K190" s="87"/>
      <c r="N190" s="58"/>
      <c r="O190" s="146"/>
    </row>
    <row r="191" spans="6:22" ht="12.75" customHeight="1">
      <c r="F191" s="168"/>
      <c r="J191" s="54" t="s">
        <v>1809</v>
      </c>
      <c r="K191" s="56" t="s">
        <v>1810</v>
      </c>
      <c r="M191" s="54" t="s">
        <v>1811</v>
      </c>
      <c r="N191" s="59" t="s">
        <v>1812</v>
      </c>
      <c r="P191" s="201"/>
      <c r="V191"/>
    </row>
    <row r="192" spans="1:16" s="62" customFormat="1" ht="12.75" customHeight="1">
      <c r="A192" s="61" t="s">
        <v>1813</v>
      </c>
      <c r="B192" s="60" t="s">
        <v>1622</v>
      </c>
      <c r="C192" s="60" t="s">
        <v>1814</v>
      </c>
      <c r="D192" s="60" t="s">
        <v>1736</v>
      </c>
      <c r="E192" s="61" t="s">
        <v>3043</v>
      </c>
      <c r="F192" s="278" t="s">
        <v>1815</v>
      </c>
      <c r="G192" s="61" t="s">
        <v>1816</v>
      </c>
      <c r="H192" s="60" t="s">
        <v>2832</v>
      </c>
      <c r="I192" s="61" t="s">
        <v>1817</v>
      </c>
      <c r="J192" s="28" t="s">
        <v>2833</v>
      </c>
      <c r="K192" s="93" t="s">
        <v>3044</v>
      </c>
      <c r="L192" s="28" t="s">
        <v>3045</v>
      </c>
      <c r="M192" s="92" t="s">
        <v>3046</v>
      </c>
      <c r="N192" s="28" t="s">
        <v>3047</v>
      </c>
      <c r="O192" s="61" t="s">
        <v>2620</v>
      </c>
      <c r="P192" s="145" t="s">
        <v>1801</v>
      </c>
    </row>
    <row r="193" spans="6:22" ht="12.75" customHeight="1">
      <c r="F193" s="168"/>
      <c r="I193" s="56" t="s">
        <v>1818</v>
      </c>
      <c r="K193" s="93"/>
      <c r="L193" s="58"/>
      <c r="M193" s="56"/>
      <c r="P193" s="201"/>
      <c r="V193"/>
    </row>
    <row r="194" spans="6:22" ht="12.75" customHeight="1">
      <c r="F194" s="168"/>
      <c r="L194" s="58"/>
      <c r="P194" s="201"/>
      <c r="V194"/>
    </row>
    <row r="195" spans="1:22" s="177" customFormat="1" ht="12.75" customHeight="1">
      <c r="A195" s="29">
        <v>112</v>
      </c>
      <c r="B195" s="276" t="s">
        <v>901</v>
      </c>
      <c r="C195" s="80" t="s">
        <v>1820</v>
      </c>
      <c r="D195" s="54" t="s">
        <v>2660</v>
      </c>
      <c r="E195" s="1"/>
      <c r="F195" s="322" t="s">
        <v>907</v>
      </c>
      <c r="G195" s="47" t="s">
        <v>1939</v>
      </c>
      <c r="H195" s="54" t="s">
        <v>2068</v>
      </c>
      <c r="I195" s="56">
        <v>1617644</v>
      </c>
      <c r="J195" s="88" t="s">
        <v>2232</v>
      </c>
      <c r="K195" s="1" t="s">
        <v>3030</v>
      </c>
      <c r="L195" s="64" t="s">
        <v>2385</v>
      </c>
      <c r="M195" s="58" t="s">
        <v>3036</v>
      </c>
      <c r="N195" s="71" t="s">
        <v>3024</v>
      </c>
      <c r="O195" s="147" t="s">
        <v>92</v>
      </c>
      <c r="P195" s="29">
        <v>1</v>
      </c>
      <c r="Q195" s="218"/>
      <c r="R195" s="218"/>
      <c r="S195" s="218"/>
      <c r="T195" s="218"/>
      <c r="U195" s="218"/>
      <c r="V195" s="218"/>
    </row>
    <row r="196" spans="1:22" s="177" customFormat="1" ht="12.75" customHeight="1">
      <c r="A196" s="29">
        <v>113</v>
      </c>
      <c r="B196" s="277" t="s">
        <v>902</v>
      </c>
      <c r="C196" s="80" t="s">
        <v>1820</v>
      </c>
      <c r="D196" s="54" t="s">
        <v>2661</v>
      </c>
      <c r="E196" s="1"/>
      <c r="F196" s="322" t="s">
        <v>908</v>
      </c>
      <c r="G196" s="56"/>
      <c r="H196" s="54" t="s">
        <v>2069</v>
      </c>
      <c r="I196" s="56"/>
      <c r="J196" s="88" t="s">
        <v>2233</v>
      </c>
      <c r="K196" s="1" t="s">
        <v>3031</v>
      </c>
      <c r="L196" s="64" t="s">
        <v>2386</v>
      </c>
      <c r="M196" s="58" t="s">
        <v>3037</v>
      </c>
      <c r="N196" s="71" t="s">
        <v>3025</v>
      </c>
      <c r="O196" s="147" t="s">
        <v>92</v>
      </c>
      <c r="P196" s="29">
        <v>1</v>
      </c>
      <c r="Q196" s="218"/>
      <c r="R196" s="218"/>
      <c r="S196" s="218"/>
      <c r="T196" s="218"/>
      <c r="U196" s="218"/>
      <c r="V196" s="218"/>
    </row>
    <row r="197" spans="1:22" s="177" customFormat="1" ht="12.75" customHeight="1">
      <c r="A197" s="29">
        <v>114</v>
      </c>
      <c r="B197" s="277" t="s">
        <v>903</v>
      </c>
      <c r="C197" s="80" t="s">
        <v>1820</v>
      </c>
      <c r="D197" s="54" t="s">
        <v>2662</v>
      </c>
      <c r="E197" s="1"/>
      <c r="F197" s="322" t="s">
        <v>909</v>
      </c>
      <c r="G197" s="56"/>
      <c r="H197" s="54" t="s">
        <v>2070</v>
      </c>
      <c r="I197" s="56"/>
      <c r="J197" s="88" t="s">
        <v>2234</v>
      </c>
      <c r="K197" s="89"/>
      <c r="L197" s="64"/>
      <c r="M197" s="54"/>
      <c r="N197" s="71"/>
      <c r="O197" s="147" t="s">
        <v>92</v>
      </c>
      <c r="P197" s="29">
        <v>1</v>
      </c>
      <c r="Q197" s="218"/>
      <c r="R197" s="218"/>
      <c r="S197" s="218"/>
      <c r="T197" s="218"/>
      <c r="U197" s="218"/>
      <c r="V197" s="218"/>
    </row>
    <row r="198" spans="1:22" s="177" customFormat="1" ht="12.75" customHeight="1">
      <c r="A198" s="29">
        <v>115</v>
      </c>
      <c r="B198" s="277" t="s">
        <v>904</v>
      </c>
      <c r="C198" s="80" t="s">
        <v>1820</v>
      </c>
      <c r="D198" s="54" t="s">
        <v>2663</v>
      </c>
      <c r="E198" s="1"/>
      <c r="F198" s="322" t="s">
        <v>910</v>
      </c>
      <c r="G198" s="56"/>
      <c r="H198" s="54" t="s">
        <v>2071</v>
      </c>
      <c r="I198" s="56"/>
      <c r="J198" s="88" t="s">
        <v>2235</v>
      </c>
      <c r="K198" s="89"/>
      <c r="L198" s="64"/>
      <c r="M198" s="54"/>
      <c r="N198" s="71"/>
      <c r="O198" s="147" t="s">
        <v>92</v>
      </c>
      <c r="P198" s="29">
        <v>1</v>
      </c>
      <c r="Q198" s="218"/>
      <c r="R198" s="218"/>
      <c r="S198" s="218"/>
      <c r="T198" s="218"/>
      <c r="U198" s="218"/>
      <c r="V198" s="218"/>
    </row>
    <row r="199" spans="1:22" s="177" customFormat="1" ht="12.75" customHeight="1">
      <c r="A199" s="29">
        <v>116</v>
      </c>
      <c r="B199" s="277" t="s">
        <v>905</v>
      </c>
      <c r="C199" s="80" t="s">
        <v>1820</v>
      </c>
      <c r="D199" s="54" t="s">
        <v>2664</v>
      </c>
      <c r="E199" s="1"/>
      <c r="F199" s="322" t="s">
        <v>911</v>
      </c>
      <c r="G199" s="56"/>
      <c r="H199" s="54" t="s">
        <v>2072</v>
      </c>
      <c r="I199" s="56"/>
      <c r="J199" s="79" t="s">
        <v>2236</v>
      </c>
      <c r="K199" s="100"/>
      <c r="L199" s="64"/>
      <c r="M199" s="54"/>
      <c r="N199" s="71"/>
      <c r="O199" s="147" t="s">
        <v>92</v>
      </c>
      <c r="P199" s="29">
        <v>1</v>
      </c>
      <c r="Q199" s="218"/>
      <c r="R199" s="218"/>
      <c r="S199" s="218"/>
      <c r="T199" s="218"/>
      <c r="U199" s="218"/>
      <c r="V199" s="218"/>
    </row>
    <row r="200" spans="1:22" s="177" customFormat="1" ht="12.75" customHeight="1">
      <c r="A200" s="29">
        <v>117</v>
      </c>
      <c r="B200" s="277" t="s">
        <v>905</v>
      </c>
      <c r="C200" s="80" t="s">
        <v>1820</v>
      </c>
      <c r="D200" s="54" t="s">
        <v>2665</v>
      </c>
      <c r="E200" s="1"/>
      <c r="F200" s="322" t="s">
        <v>912</v>
      </c>
      <c r="G200" s="56"/>
      <c r="H200" s="54" t="s">
        <v>2073</v>
      </c>
      <c r="I200" s="56"/>
      <c r="J200" s="79" t="s">
        <v>2237</v>
      </c>
      <c r="K200" s="100"/>
      <c r="L200" s="64"/>
      <c r="M200" s="54"/>
      <c r="N200" s="73"/>
      <c r="O200" s="147" t="s">
        <v>92</v>
      </c>
      <c r="P200" s="29">
        <v>1</v>
      </c>
      <c r="Q200" s="218"/>
      <c r="R200" s="218"/>
      <c r="S200" s="218"/>
      <c r="T200" s="218"/>
      <c r="U200" s="218"/>
      <c r="V200" s="218"/>
    </row>
    <row r="201" spans="1:22" s="177" customFormat="1" ht="12.75" customHeight="1">
      <c r="A201" s="29">
        <v>118</v>
      </c>
      <c r="B201" s="277" t="s">
        <v>905</v>
      </c>
      <c r="C201" s="80" t="s">
        <v>1820</v>
      </c>
      <c r="D201" s="54" t="s">
        <v>2666</v>
      </c>
      <c r="E201" s="1"/>
      <c r="F201" s="322" t="s">
        <v>913</v>
      </c>
      <c r="G201" s="56"/>
      <c r="H201" s="54" t="s">
        <v>2074</v>
      </c>
      <c r="I201" s="56"/>
      <c r="J201" s="79" t="s">
        <v>2238</v>
      </c>
      <c r="K201" s="100"/>
      <c r="L201" s="64"/>
      <c r="M201" s="54"/>
      <c r="N201" s="71"/>
      <c r="O201" s="147" t="s">
        <v>92</v>
      </c>
      <c r="P201" s="29">
        <v>1</v>
      </c>
      <c r="Q201" s="218"/>
      <c r="R201" s="218"/>
      <c r="S201" s="218"/>
      <c r="T201" s="218"/>
      <c r="U201" s="218"/>
      <c r="V201" s="218"/>
    </row>
    <row r="202" spans="1:22" s="177" customFormat="1" ht="12.75" customHeight="1">
      <c r="A202" s="94">
        <v>119</v>
      </c>
      <c r="B202" s="317" t="s">
        <v>906</v>
      </c>
      <c r="C202" s="81" t="s">
        <v>1819</v>
      </c>
      <c r="D202" s="66" t="s">
        <v>1940</v>
      </c>
      <c r="E202" s="94"/>
      <c r="F202" s="323" t="s">
        <v>914</v>
      </c>
      <c r="G202" s="68"/>
      <c r="H202" s="66" t="s">
        <v>2075</v>
      </c>
      <c r="I202" s="68"/>
      <c r="J202" s="98" t="s">
        <v>2239</v>
      </c>
      <c r="K202" s="99"/>
      <c r="L202" s="67"/>
      <c r="M202" s="66"/>
      <c r="N202" s="72"/>
      <c r="O202" s="148" t="s">
        <v>92</v>
      </c>
      <c r="P202" s="94">
        <v>1</v>
      </c>
      <c r="Q202" s="218"/>
      <c r="R202" s="218"/>
      <c r="S202" s="218"/>
      <c r="T202" s="218"/>
      <c r="U202" s="218"/>
      <c r="V202" s="218"/>
    </row>
    <row r="203" spans="1:16" ht="12.75" customHeight="1">
      <c r="A203" s="56">
        <v>120</v>
      </c>
      <c r="B203" s="80" t="s">
        <v>171</v>
      </c>
      <c r="C203" s="54" t="s">
        <v>1819</v>
      </c>
      <c r="D203" s="64" t="s">
        <v>1656</v>
      </c>
      <c r="E203" s="56">
        <v>-147</v>
      </c>
      <c r="F203" s="54" t="s">
        <v>399</v>
      </c>
      <c r="G203" s="74" t="s">
        <v>1381</v>
      </c>
      <c r="H203" s="64"/>
      <c r="I203" s="74"/>
      <c r="J203" s="64" t="s">
        <v>1382</v>
      </c>
      <c r="K203" s="74" t="s">
        <v>3096</v>
      </c>
      <c r="L203" s="64" t="s">
        <v>39</v>
      </c>
      <c r="M203" s="64" t="s">
        <v>41</v>
      </c>
      <c r="N203" s="113" t="s">
        <v>43</v>
      </c>
      <c r="O203" s="151" t="s">
        <v>93</v>
      </c>
      <c r="P203" s="201">
        <v>1</v>
      </c>
    </row>
    <row r="204" spans="1:16" ht="12.75" customHeight="1">
      <c r="A204" s="56">
        <v>121</v>
      </c>
      <c r="B204" s="80" t="s">
        <v>172</v>
      </c>
      <c r="C204" s="54" t="s">
        <v>1819</v>
      </c>
      <c r="D204" s="64"/>
      <c r="E204" s="56">
        <v>160</v>
      </c>
      <c r="F204" s="54" t="s">
        <v>400</v>
      </c>
      <c r="G204" s="74"/>
      <c r="H204" s="64"/>
      <c r="I204" s="74"/>
      <c r="J204" s="64" t="s">
        <v>1383</v>
      </c>
      <c r="K204" s="74" t="s">
        <v>3097</v>
      </c>
      <c r="L204" s="64" t="s">
        <v>40</v>
      </c>
      <c r="M204" s="64" t="s">
        <v>42</v>
      </c>
      <c r="N204" s="113" t="s">
        <v>44</v>
      </c>
      <c r="O204" s="151" t="s">
        <v>93</v>
      </c>
      <c r="P204" s="201">
        <v>1</v>
      </c>
    </row>
    <row r="205" spans="1:16" ht="12.75" customHeight="1">
      <c r="A205" s="56">
        <v>122</v>
      </c>
      <c r="B205" s="80" t="s">
        <v>173</v>
      </c>
      <c r="C205" s="54" t="s">
        <v>1819</v>
      </c>
      <c r="D205" s="64"/>
      <c r="E205" s="56">
        <v>253</v>
      </c>
      <c r="F205" s="54" t="s">
        <v>401</v>
      </c>
      <c r="G205" s="74"/>
      <c r="H205" s="64"/>
      <c r="I205" s="74"/>
      <c r="J205" s="64" t="s">
        <v>1384</v>
      </c>
      <c r="K205" s="74"/>
      <c r="L205" s="64"/>
      <c r="M205" s="64"/>
      <c r="N205" s="113"/>
      <c r="O205" s="151" t="s">
        <v>93</v>
      </c>
      <c r="P205" s="201">
        <v>1</v>
      </c>
    </row>
    <row r="206" spans="1:16" ht="12.75" customHeight="1">
      <c r="A206" s="56">
        <v>123</v>
      </c>
      <c r="B206" s="80" t="s">
        <v>174</v>
      </c>
      <c r="C206" s="54" t="s">
        <v>1819</v>
      </c>
      <c r="D206" s="64"/>
      <c r="E206" s="56">
        <v>373</v>
      </c>
      <c r="F206" s="54" t="s">
        <v>402</v>
      </c>
      <c r="G206" s="74"/>
      <c r="H206" s="64"/>
      <c r="I206" s="74"/>
      <c r="J206" s="64" t="s">
        <v>1385</v>
      </c>
      <c r="K206" s="74"/>
      <c r="L206" s="64"/>
      <c r="M206" s="64"/>
      <c r="N206" s="113"/>
      <c r="O206" s="151" t="s">
        <v>93</v>
      </c>
      <c r="P206" s="201">
        <v>1</v>
      </c>
    </row>
    <row r="207" spans="1:16" ht="12.75" customHeight="1">
      <c r="A207" s="56">
        <v>124</v>
      </c>
      <c r="B207" s="80" t="s">
        <v>175</v>
      </c>
      <c r="C207" s="54" t="s">
        <v>1819</v>
      </c>
      <c r="D207" s="64"/>
      <c r="E207" s="56">
        <v>503</v>
      </c>
      <c r="F207" s="54" t="s">
        <v>403</v>
      </c>
      <c r="G207" s="74"/>
      <c r="H207" s="64"/>
      <c r="I207" s="74"/>
      <c r="J207" s="64" t="s">
        <v>1386</v>
      </c>
      <c r="K207" s="74"/>
      <c r="L207" s="64"/>
      <c r="M207" s="64"/>
      <c r="N207" s="113"/>
      <c r="O207" s="151" t="s">
        <v>93</v>
      </c>
      <c r="P207" s="201">
        <v>1</v>
      </c>
    </row>
    <row r="208" spans="1:16" ht="12.75" customHeight="1">
      <c r="A208" s="56">
        <v>125</v>
      </c>
      <c r="B208" s="80" t="s">
        <v>176</v>
      </c>
      <c r="C208" s="54" t="s">
        <v>1819</v>
      </c>
      <c r="D208" s="64"/>
      <c r="E208" s="56">
        <v>753</v>
      </c>
      <c r="F208" s="54" t="s">
        <v>404</v>
      </c>
      <c r="G208" s="74"/>
      <c r="H208" s="64"/>
      <c r="I208" s="74"/>
      <c r="J208" s="64" t="s">
        <v>1387</v>
      </c>
      <c r="K208" s="74"/>
      <c r="L208" s="64"/>
      <c r="M208" s="64"/>
      <c r="N208" s="82"/>
      <c r="O208" s="151" t="s">
        <v>93</v>
      </c>
      <c r="P208" s="201">
        <v>1</v>
      </c>
    </row>
    <row r="209" spans="2:16" ht="12.75" customHeight="1">
      <c r="B209" s="80"/>
      <c r="D209" s="64"/>
      <c r="G209" s="74"/>
      <c r="H209" s="64"/>
      <c r="I209" s="74"/>
      <c r="J209" s="64" t="s">
        <v>2110</v>
      </c>
      <c r="K209" s="74"/>
      <c r="L209" s="64"/>
      <c r="M209" s="64"/>
      <c r="N209" s="113"/>
      <c r="O209" s="151"/>
      <c r="P209" s="271">
        <v>0</v>
      </c>
    </row>
    <row r="210" spans="1:16" ht="12.75" customHeight="1">
      <c r="A210" s="68"/>
      <c r="B210" s="81"/>
      <c r="C210" s="66"/>
      <c r="D210" s="67"/>
      <c r="E210" s="68"/>
      <c r="F210" s="66"/>
      <c r="G210" s="75"/>
      <c r="H210" s="67"/>
      <c r="I210" s="75"/>
      <c r="J210" s="67" t="s">
        <v>2111</v>
      </c>
      <c r="K210" s="75"/>
      <c r="L210" s="67"/>
      <c r="M210" s="67"/>
      <c r="N210" s="83"/>
      <c r="O210" s="152"/>
      <c r="P210" s="270">
        <v>0</v>
      </c>
    </row>
    <row r="211" spans="1:16" ht="12.75" customHeight="1">
      <c r="A211" s="56">
        <v>126</v>
      </c>
      <c r="B211" s="80" t="s">
        <v>177</v>
      </c>
      <c r="C211" s="54" t="s">
        <v>1819</v>
      </c>
      <c r="D211" s="64" t="s">
        <v>1660</v>
      </c>
      <c r="E211" s="56">
        <v>-147</v>
      </c>
      <c r="F211" s="54" t="s">
        <v>405</v>
      </c>
      <c r="G211" s="74" t="s">
        <v>1388</v>
      </c>
      <c r="H211" s="64"/>
      <c r="I211" s="74"/>
      <c r="J211" s="64" t="s">
        <v>1389</v>
      </c>
      <c r="K211" s="74" t="s">
        <v>3096</v>
      </c>
      <c r="L211" s="64" t="s">
        <v>45</v>
      </c>
      <c r="M211" s="64" t="s">
        <v>47</v>
      </c>
      <c r="N211" s="113" t="s">
        <v>49</v>
      </c>
      <c r="O211" s="151" t="s">
        <v>93</v>
      </c>
      <c r="P211" s="201">
        <v>1</v>
      </c>
    </row>
    <row r="212" spans="1:16" ht="12.75" customHeight="1">
      <c r="A212" s="56">
        <v>127</v>
      </c>
      <c r="B212" s="80" t="s">
        <v>178</v>
      </c>
      <c r="C212" s="54" t="s">
        <v>1819</v>
      </c>
      <c r="D212" s="64"/>
      <c r="E212" s="56">
        <v>160</v>
      </c>
      <c r="F212" s="54" t="s">
        <v>407</v>
      </c>
      <c r="G212" s="74"/>
      <c r="H212" s="64"/>
      <c r="I212" s="74"/>
      <c r="J212" s="64" t="s">
        <v>1390</v>
      </c>
      <c r="K212" s="74" t="s">
        <v>3097</v>
      </c>
      <c r="L212" s="64" t="s">
        <v>46</v>
      </c>
      <c r="M212" s="64" t="s">
        <v>48</v>
      </c>
      <c r="N212" s="113" t="s">
        <v>50</v>
      </c>
      <c r="O212" s="151" t="s">
        <v>93</v>
      </c>
      <c r="P212" s="201">
        <v>1</v>
      </c>
    </row>
    <row r="213" spans="1:16" ht="12.75" customHeight="1">
      <c r="A213" s="56">
        <v>128</v>
      </c>
      <c r="B213" s="80" t="s">
        <v>179</v>
      </c>
      <c r="C213" s="54" t="s">
        <v>1819</v>
      </c>
      <c r="D213" s="64"/>
      <c r="E213" s="56">
        <v>253</v>
      </c>
      <c r="F213" s="54" t="s">
        <v>408</v>
      </c>
      <c r="G213" s="74"/>
      <c r="H213" s="64"/>
      <c r="I213" s="74"/>
      <c r="J213" s="64" t="s">
        <v>1391</v>
      </c>
      <c r="K213" s="74"/>
      <c r="L213" s="64"/>
      <c r="M213" s="64"/>
      <c r="N213" s="113"/>
      <c r="O213" s="151" t="s">
        <v>93</v>
      </c>
      <c r="P213" s="201">
        <v>1</v>
      </c>
    </row>
    <row r="214" spans="1:16" ht="12.75" customHeight="1">
      <c r="A214" s="56">
        <v>129</v>
      </c>
      <c r="B214" s="80" t="s">
        <v>180</v>
      </c>
      <c r="C214" s="54" t="s">
        <v>1819</v>
      </c>
      <c r="D214" s="64"/>
      <c r="E214" s="56">
        <v>373</v>
      </c>
      <c r="F214" s="54" t="s">
        <v>409</v>
      </c>
      <c r="G214" s="74"/>
      <c r="H214" s="64"/>
      <c r="I214" s="74"/>
      <c r="J214" s="64" t="s">
        <v>1392</v>
      </c>
      <c r="K214" s="74"/>
      <c r="L214" s="64"/>
      <c r="M214" s="64"/>
      <c r="N214" s="113"/>
      <c r="O214" s="151" t="s">
        <v>93</v>
      </c>
      <c r="P214" s="201">
        <v>1</v>
      </c>
    </row>
    <row r="215" spans="1:16" ht="12.75" customHeight="1">
      <c r="A215" s="56">
        <v>130</v>
      </c>
      <c r="B215" s="80" t="s">
        <v>181</v>
      </c>
      <c r="C215" s="54" t="s">
        <v>1819</v>
      </c>
      <c r="D215" s="64"/>
      <c r="E215" s="56">
        <v>503</v>
      </c>
      <c r="F215" s="54" t="s">
        <v>410</v>
      </c>
      <c r="G215" s="74"/>
      <c r="H215" s="64"/>
      <c r="I215" s="74"/>
      <c r="J215" s="64" t="s">
        <v>1393</v>
      </c>
      <c r="K215" s="74"/>
      <c r="L215" s="64"/>
      <c r="M215" s="64"/>
      <c r="N215" s="113"/>
      <c r="O215" s="151" t="s">
        <v>93</v>
      </c>
      <c r="P215" s="201">
        <v>1</v>
      </c>
    </row>
    <row r="216" spans="1:16" ht="12.75" customHeight="1">
      <c r="A216" s="56">
        <v>131</v>
      </c>
      <c r="B216" s="80" t="s">
        <v>182</v>
      </c>
      <c r="C216" s="54" t="s">
        <v>1819</v>
      </c>
      <c r="D216" s="64"/>
      <c r="E216" s="56">
        <v>753</v>
      </c>
      <c r="F216" s="54" t="s">
        <v>411</v>
      </c>
      <c r="G216" s="74"/>
      <c r="H216" s="64"/>
      <c r="I216" s="74"/>
      <c r="J216" s="64" t="s">
        <v>1394</v>
      </c>
      <c r="K216" s="74"/>
      <c r="L216" s="64"/>
      <c r="M216" s="64"/>
      <c r="N216" s="82"/>
      <c r="O216" s="151" t="s">
        <v>93</v>
      </c>
      <c r="P216" s="201">
        <v>1</v>
      </c>
    </row>
    <row r="217" spans="2:16" ht="12.75" customHeight="1">
      <c r="B217" s="80"/>
      <c r="D217" s="64"/>
      <c r="G217" s="74"/>
      <c r="H217" s="64"/>
      <c r="I217" s="74"/>
      <c r="J217" s="64" t="s">
        <v>2112</v>
      </c>
      <c r="K217" s="74"/>
      <c r="L217" s="64"/>
      <c r="M217" s="64"/>
      <c r="N217" s="113"/>
      <c r="O217" s="151"/>
      <c r="P217" s="271">
        <v>0</v>
      </c>
    </row>
    <row r="218" spans="1:16" ht="12.75" customHeight="1">
      <c r="A218" s="68"/>
      <c r="B218" s="81"/>
      <c r="C218" s="66"/>
      <c r="D218" s="67"/>
      <c r="E218" s="68"/>
      <c r="F218" s="66"/>
      <c r="G218" s="75"/>
      <c r="H218" s="67"/>
      <c r="I218" s="75"/>
      <c r="J218" s="67" t="s">
        <v>2113</v>
      </c>
      <c r="K218" s="75"/>
      <c r="L218" s="67"/>
      <c r="M218" s="67"/>
      <c r="N218" s="83"/>
      <c r="O218" s="152"/>
      <c r="P218" s="270">
        <v>0</v>
      </c>
    </row>
    <row r="219" spans="1:16" ht="12.75" customHeight="1">
      <c r="A219" s="56">
        <v>132</v>
      </c>
      <c r="B219" s="80" t="s">
        <v>183</v>
      </c>
      <c r="C219" s="54" t="s">
        <v>1819</v>
      </c>
      <c r="D219" s="64" t="s">
        <v>1664</v>
      </c>
      <c r="E219" s="56">
        <v>-147</v>
      </c>
      <c r="F219" s="54" t="s">
        <v>412</v>
      </c>
      <c r="G219" s="74" t="s">
        <v>1395</v>
      </c>
      <c r="H219" s="64"/>
      <c r="I219" s="74"/>
      <c r="J219" s="64" t="s">
        <v>1396</v>
      </c>
      <c r="K219" s="74" t="s">
        <v>3096</v>
      </c>
      <c r="L219" s="64" t="s">
        <v>51</v>
      </c>
      <c r="M219" s="64" t="s">
        <v>53</v>
      </c>
      <c r="N219" s="77" t="s">
        <v>55</v>
      </c>
      <c r="O219" s="151" t="s">
        <v>93</v>
      </c>
      <c r="P219" s="201">
        <v>1</v>
      </c>
    </row>
    <row r="220" spans="1:16" ht="12.75" customHeight="1">
      <c r="A220" s="56">
        <v>133</v>
      </c>
      <c r="B220" s="80" t="s">
        <v>184</v>
      </c>
      <c r="C220" s="54" t="s">
        <v>1819</v>
      </c>
      <c r="D220" s="64"/>
      <c r="E220" s="56">
        <v>160</v>
      </c>
      <c r="F220" s="54" t="s">
        <v>413</v>
      </c>
      <c r="G220" s="74"/>
      <c r="H220" s="64"/>
      <c r="I220" s="74"/>
      <c r="J220" s="64" t="s">
        <v>1397</v>
      </c>
      <c r="K220" s="74" t="s">
        <v>3097</v>
      </c>
      <c r="L220" s="64" t="s">
        <v>52</v>
      </c>
      <c r="M220" s="64" t="s">
        <v>54</v>
      </c>
      <c r="N220" s="77" t="s">
        <v>56</v>
      </c>
      <c r="O220" s="151" t="s">
        <v>93</v>
      </c>
      <c r="P220" s="201">
        <v>1</v>
      </c>
    </row>
    <row r="221" spans="1:16" ht="12.75" customHeight="1">
      <c r="A221" s="56">
        <v>134</v>
      </c>
      <c r="B221" s="80" t="s">
        <v>185</v>
      </c>
      <c r="C221" s="54" t="s">
        <v>1819</v>
      </c>
      <c r="E221" s="56">
        <v>253</v>
      </c>
      <c r="F221" s="54" t="s">
        <v>414</v>
      </c>
      <c r="I221" s="74"/>
      <c r="J221" s="54" t="s">
        <v>1398</v>
      </c>
      <c r="M221" s="64"/>
      <c r="N221" s="77"/>
      <c r="O221" s="151" t="s">
        <v>93</v>
      </c>
      <c r="P221" s="201">
        <v>1</v>
      </c>
    </row>
    <row r="222" spans="1:16" ht="12.75" customHeight="1">
      <c r="A222" s="56">
        <v>135</v>
      </c>
      <c r="B222" s="80" t="s">
        <v>186</v>
      </c>
      <c r="C222" s="54" t="s">
        <v>1819</v>
      </c>
      <c r="E222" s="56">
        <v>373</v>
      </c>
      <c r="F222" s="54" t="s">
        <v>415</v>
      </c>
      <c r="I222" s="74"/>
      <c r="J222" s="54" t="s">
        <v>1399</v>
      </c>
      <c r="M222" s="64"/>
      <c r="N222" s="77"/>
      <c r="O222" s="151" t="s">
        <v>93</v>
      </c>
      <c r="P222" s="201">
        <v>1</v>
      </c>
    </row>
    <row r="223" spans="1:16" ht="12.75" customHeight="1">
      <c r="A223" s="56">
        <v>136</v>
      </c>
      <c r="B223" s="80" t="s">
        <v>187</v>
      </c>
      <c r="C223" s="54" t="s">
        <v>1819</v>
      </c>
      <c r="E223" s="56">
        <v>503</v>
      </c>
      <c r="F223" s="54" t="s">
        <v>416</v>
      </c>
      <c r="I223" s="74"/>
      <c r="J223" s="54" t="s">
        <v>1400</v>
      </c>
      <c r="M223" s="64"/>
      <c r="N223" s="77"/>
      <c r="O223" s="151" t="s">
        <v>93</v>
      </c>
      <c r="P223" s="201">
        <v>1</v>
      </c>
    </row>
    <row r="224" spans="1:16" ht="12.75" customHeight="1">
      <c r="A224" s="56">
        <v>137</v>
      </c>
      <c r="B224" s="80" t="s">
        <v>188</v>
      </c>
      <c r="C224" s="54" t="s">
        <v>1819</v>
      </c>
      <c r="E224" s="56">
        <v>753</v>
      </c>
      <c r="F224" s="54" t="s">
        <v>417</v>
      </c>
      <c r="I224" s="74"/>
      <c r="J224" s="54" t="s">
        <v>1401</v>
      </c>
      <c r="M224" s="64"/>
      <c r="N224" s="107"/>
      <c r="O224" s="151" t="s">
        <v>93</v>
      </c>
      <c r="P224" s="201">
        <v>1</v>
      </c>
    </row>
    <row r="225" spans="2:16" ht="12.75" customHeight="1">
      <c r="B225" s="80"/>
      <c r="I225" s="74"/>
      <c r="J225" s="54" t="s">
        <v>2114</v>
      </c>
      <c r="M225" s="64"/>
      <c r="N225" s="77"/>
      <c r="O225" s="153"/>
      <c r="P225" s="271">
        <v>0</v>
      </c>
    </row>
    <row r="226" spans="1:16" ht="12.75" customHeight="1">
      <c r="A226" s="68"/>
      <c r="B226" s="81"/>
      <c r="C226" s="66"/>
      <c r="D226" s="66"/>
      <c r="E226" s="68"/>
      <c r="F226" s="66"/>
      <c r="G226" s="68"/>
      <c r="H226" s="66"/>
      <c r="I226" s="75"/>
      <c r="J226" s="66" t="s">
        <v>2115</v>
      </c>
      <c r="K226" s="68"/>
      <c r="L226" s="66"/>
      <c r="M226" s="67"/>
      <c r="N226" s="78"/>
      <c r="O226" s="154"/>
      <c r="P226" s="270">
        <v>0</v>
      </c>
    </row>
    <row r="227" spans="1:16" s="62" customFormat="1" ht="12.75" customHeight="1">
      <c r="A227" s="56">
        <v>138</v>
      </c>
      <c r="B227" s="80" t="s">
        <v>189</v>
      </c>
      <c r="C227" s="54" t="s">
        <v>1819</v>
      </c>
      <c r="D227" s="54" t="s">
        <v>1668</v>
      </c>
      <c r="E227" s="56">
        <v>-147</v>
      </c>
      <c r="F227" s="54" t="s">
        <v>418</v>
      </c>
      <c r="G227" s="56" t="s">
        <v>1402</v>
      </c>
      <c r="H227" s="54"/>
      <c r="I227" s="74"/>
      <c r="J227" s="54" t="s">
        <v>1403</v>
      </c>
      <c r="K227" s="56" t="s">
        <v>3096</v>
      </c>
      <c r="L227" s="54" t="s">
        <v>57</v>
      </c>
      <c r="M227" s="64" t="s">
        <v>71</v>
      </c>
      <c r="N227" s="77" t="s">
        <v>85</v>
      </c>
      <c r="O227" s="153" t="s">
        <v>93</v>
      </c>
      <c r="P227" s="201">
        <v>1</v>
      </c>
    </row>
    <row r="228" spans="1:16" s="62" customFormat="1" ht="12.75" customHeight="1">
      <c r="A228" s="56">
        <v>139</v>
      </c>
      <c r="B228" s="80" t="s">
        <v>190</v>
      </c>
      <c r="C228" s="54" t="s">
        <v>1819</v>
      </c>
      <c r="D228" s="54"/>
      <c r="E228" s="56">
        <v>160</v>
      </c>
      <c r="F228" s="54" t="s">
        <v>419</v>
      </c>
      <c r="G228" s="56"/>
      <c r="H228" s="54"/>
      <c r="I228" s="74"/>
      <c r="J228" s="54" t="s">
        <v>1404</v>
      </c>
      <c r="K228" s="56" t="s">
        <v>3097</v>
      </c>
      <c r="L228" s="54" t="s">
        <v>58</v>
      </c>
      <c r="M228" s="64" t="s">
        <v>72</v>
      </c>
      <c r="N228" s="77" t="s">
        <v>86</v>
      </c>
      <c r="O228" s="153" t="s">
        <v>93</v>
      </c>
      <c r="P228" s="201">
        <v>1</v>
      </c>
    </row>
    <row r="229" spans="1:16" s="62" customFormat="1" ht="12.75" customHeight="1">
      <c r="A229" s="56">
        <v>140</v>
      </c>
      <c r="B229" s="80" t="s">
        <v>191</v>
      </c>
      <c r="C229" s="54" t="s">
        <v>1819</v>
      </c>
      <c r="D229" s="54"/>
      <c r="E229" s="56">
        <v>253</v>
      </c>
      <c r="F229" s="54" t="s">
        <v>420</v>
      </c>
      <c r="G229" s="56"/>
      <c r="H229" s="54"/>
      <c r="I229" s="74"/>
      <c r="J229" s="54" t="s">
        <v>1405</v>
      </c>
      <c r="K229" s="56"/>
      <c r="L229" s="54"/>
      <c r="M229" s="64"/>
      <c r="N229" s="77"/>
      <c r="O229" s="153" t="s">
        <v>93</v>
      </c>
      <c r="P229" s="201">
        <v>1</v>
      </c>
    </row>
    <row r="230" spans="1:16" ht="12.75" customHeight="1">
      <c r="A230" s="56">
        <v>141</v>
      </c>
      <c r="B230" s="80" t="s">
        <v>192</v>
      </c>
      <c r="C230" s="54" t="s">
        <v>1819</v>
      </c>
      <c r="E230" s="56">
        <v>373</v>
      </c>
      <c r="F230" s="54" t="s">
        <v>421</v>
      </c>
      <c r="I230" s="74"/>
      <c r="J230" s="54" t="s">
        <v>1406</v>
      </c>
      <c r="M230" s="64"/>
      <c r="N230" s="77"/>
      <c r="O230" s="153" t="s">
        <v>93</v>
      </c>
      <c r="P230" s="201">
        <v>1</v>
      </c>
    </row>
    <row r="231" spans="1:16" ht="12.75" customHeight="1">
      <c r="A231" s="56">
        <v>142</v>
      </c>
      <c r="B231" s="80" t="s">
        <v>193</v>
      </c>
      <c r="C231" s="54" t="s">
        <v>1819</v>
      </c>
      <c r="E231" s="56">
        <v>503</v>
      </c>
      <c r="F231" s="54" t="s">
        <v>422</v>
      </c>
      <c r="I231" s="74"/>
      <c r="J231" s="54" t="s">
        <v>1407</v>
      </c>
      <c r="M231" s="64"/>
      <c r="N231" s="77"/>
      <c r="O231" s="153" t="s">
        <v>93</v>
      </c>
      <c r="P231" s="201">
        <v>1</v>
      </c>
    </row>
    <row r="232" spans="1:16" ht="12.75" customHeight="1">
      <c r="A232" s="56">
        <v>143</v>
      </c>
      <c r="B232" s="80" t="s">
        <v>194</v>
      </c>
      <c r="C232" s="54" t="s">
        <v>1819</v>
      </c>
      <c r="E232" s="56">
        <v>753</v>
      </c>
      <c r="F232" s="54" t="s">
        <v>423</v>
      </c>
      <c r="I232" s="74"/>
      <c r="J232" s="54" t="s">
        <v>1408</v>
      </c>
      <c r="M232" s="64"/>
      <c r="N232" s="107"/>
      <c r="O232" s="153" t="s">
        <v>93</v>
      </c>
      <c r="P232" s="201">
        <v>1</v>
      </c>
    </row>
    <row r="233" spans="2:16" ht="12.75" customHeight="1">
      <c r="B233" s="80"/>
      <c r="I233" s="74"/>
      <c r="J233" s="54" t="s">
        <v>2116</v>
      </c>
      <c r="M233" s="64"/>
      <c r="N233" s="77"/>
      <c r="O233" s="153"/>
      <c r="P233" s="271">
        <v>0</v>
      </c>
    </row>
    <row r="234" spans="1:16" ht="12.75" customHeight="1">
      <c r="A234" s="68"/>
      <c r="B234" s="81"/>
      <c r="C234" s="66"/>
      <c r="D234" s="66"/>
      <c r="E234" s="68"/>
      <c r="F234" s="66"/>
      <c r="G234" s="68"/>
      <c r="H234" s="66"/>
      <c r="I234" s="75"/>
      <c r="J234" s="66" t="s">
        <v>2117</v>
      </c>
      <c r="K234" s="68"/>
      <c r="L234" s="66"/>
      <c r="M234" s="67"/>
      <c r="N234" s="78"/>
      <c r="O234" s="154"/>
      <c r="P234" s="270">
        <v>0</v>
      </c>
    </row>
    <row r="235" spans="1:16" ht="12.75" customHeight="1">
      <c r="A235" s="56">
        <v>144</v>
      </c>
      <c r="B235" s="80" t="s">
        <v>195</v>
      </c>
      <c r="C235" s="54" t="s">
        <v>1819</v>
      </c>
      <c r="D235" s="54" t="s">
        <v>1672</v>
      </c>
      <c r="E235" s="56">
        <v>-147</v>
      </c>
      <c r="F235" s="54" t="s">
        <v>424</v>
      </c>
      <c r="G235" s="56" t="s">
        <v>1409</v>
      </c>
      <c r="I235" s="74"/>
      <c r="J235" s="54" t="s">
        <v>1410</v>
      </c>
      <c r="K235" s="56" t="s">
        <v>3096</v>
      </c>
      <c r="L235" s="54" t="s">
        <v>59</v>
      </c>
      <c r="M235" s="64" t="s">
        <v>73</v>
      </c>
      <c r="N235" s="77" t="s">
        <v>87</v>
      </c>
      <c r="O235" s="153" t="s">
        <v>93</v>
      </c>
      <c r="P235" s="201">
        <v>1</v>
      </c>
    </row>
    <row r="236" spans="1:16" ht="12.75" customHeight="1">
      <c r="A236" s="56">
        <v>145</v>
      </c>
      <c r="B236" s="80" t="s">
        <v>196</v>
      </c>
      <c r="C236" s="54" t="s">
        <v>1819</v>
      </c>
      <c r="E236" s="56">
        <v>160</v>
      </c>
      <c r="F236" s="54" t="s">
        <v>425</v>
      </c>
      <c r="I236" s="74"/>
      <c r="J236" s="54" t="s">
        <v>1411</v>
      </c>
      <c r="K236" s="56" t="s">
        <v>3097</v>
      </c>
      <c r="L236" s="54" t="s">
        <v>60</v>
      </c>
      <c r="M236" s="64" t="s">
        <v>74</v>
      </c>
      <c r="N236" s="77" t="s">
        <v>88</v>
      </c>
      <c r="O236" s="153" t="s">
        <v>93</v>
      </c>
      <c r="P236" s="201">
        <v>1</v>
      </c>
    </row>
    <row r="237" spans="1:16" ht="12.75" customHeight="1">
      <c r="A237" s="56">
        <v>146</v>
      </c>
      <c r="B237" s="80" t="s">
        <v>197</v>
      </c>
      <c r="C237" s="54" t="s">
        <v>1819</v>
      </c>
      <c r="E237" s="56">
        <v>253</v>
      </c>
      <c r="F237" s="54" t="s">
        <v>426</v>
      </c>
      <c r="I237" s="74"/>
      <c r="J237" s="54" t="s">
        <v>1412</v>
      </c>
      <c r="M237" s="64"/>
      <c r="N237" s="77"/>
      <c r="O237" s="153" t="s">
        <v>93</v>
      </c>
      <c r="P237" s="201">
        <v>1</v>
      </c>
    </row>
    <row r="238" spans="1:16" ht="12.75" customHeight="1">
      <c r="A238" s="56">
        <v>147</v>
      </c>
      <c r="B238" s="80" t="s">
        <v>198</v>
      </c>
      <c r="C238" s="54" t="s">
        <v>1819</v>
      </c>
      <c r="E238" s="56">
        <v>373</v>
      </c>
      <c r="F238" s="54" t="s">
        <v>427</v>
      </c>
      <c r="I238" s="74"/>
      <c r="J238" s="54" t="s">
        <v>1413</v>
      </c>
      <c r="M238" s="64"/>
      <c r="N238" s="77"/>
      <c r="O238" s="153" t="s">
        <v>93</v>
      </c>
      <c r="P238" s="201">
        <v>1</v>
      </c>
    </row>
    <row r="239" spans="1:16" ht="12.75" customHeight="1">
      <c r="A239" s="56">
        <v>148</v>
      </c>
      <c r="B239" s="80" t="s">
        <v>199</v>
      </c>
      <c r="C239" s="54" t="s">
        <v>1819</v>
      </c>
      <c r="E239" s="56">
        <v>503</v>
      </c>
      <c r="F239" s="54" t="s">
        <v>428</v>
      </c>
      <c r="I239" s="74"/>
      <c r="J239" s="54" t="s">
        <v>1414</v>
      </c>
      <c r="M239" s="64"/>
      <c r="N239" s="77"/>
      <c r="O239" s="153" t="s">
        <v>93</v>
      </c>
      <c r="P239" s="201">
        <v>1</v>
      </c>
    </row>
    <row r="240" spans="1:16" ht="12.75" customHeight="1">
      <c r="A240" s="56">
        <v>149</v>
      </c>
      <c r="B240" s="80" t="s">
        <v>200</v>
      </c>
      <c r="C240" s="54" t="s">
        <v>1819</v>
      </c>
      <c r="E240" s="56">
        <v>753</v>
      </c>
      <c r="F240" s="54" t="s">
        <v>429</v>
      </c>
      <c r="I240" s="74"/>
      <c r="J240" s="54" t="s">
        <v>1415</v>
      </c>
      <c r="M240" s="64"/>
      <c r="N240" s="77"/>
      <c r="O240" s="153" t="s">
        <v>93</v>
      </c>
      <c r="P240" s="201">
        <v>1</v>
      </c>
    </row>
    <row r="241" spans="2:16" ht="12.75" customHeight="1">
      <c r="B241" s="80"/>
      <c r="I241" s="74"/>
      <c r="J241" s="54" t="s">
        <v>2118</v>
      </c>
      <c r="M241" s="64"/>
      <c r="N241" s="77"/>
      <c r="O241" s="153"/>
      <c r="P241" s="271">
        <v>0</v>
      </c>
    </row>
    <row r="242" spans="1:16" ht="12.75" customHeight="1">
      <c r="A242" s="68"/>
      <c r="B242" s="81"/>
      <c r="C242" s="66"/>
      <c r="D242" s="66"/>
      <c r="E242" s="68"/>
      <c r="F242" s="66"/>
      <c r="G242" s="68"/>
      <c r="H242" s="66"/>
      <c r="I242" s="75"/>
      <c r="J242" s="66" t="s">
        <v>2119</v>
      </c>
      <c r="K242" s="68"/>
      <c r="L242" s="66"/>
      <c r="M242" s="67"/>
      <c r="N242" s="78"/>
      <c r="O242" s="154"/>
      <c r="P242" s="270">
        <v>0</v>
      </c>
    </row>
    <row r="243" spans="1:16" ht="12.75" customHeight="1">
      <c r="A243" s="56">
        <v>150</v>
      </c>
      <c r="B243" s="80" t="s">
        <v>201</v>
      </c>
      <c r="C243" s="54" t="s">
        <v>1819</v>
      </c>
      <c r="D243" s="54" t="s">
        <v>1676</v>
      </c>
      <c r="E243" s="56">
        <v>-147</v>
      </c>
      <c r="F243" s="54" t="s">
        <v>430</v>
      </c>
      <c r="G243" s="56" t="s">
        <v>1416</v>
      </c>
      <c r="I243" s="74"/>
      <c r="J243" s="54" t="s">
        <v>1417</v>
      </c>
      <c r="K243" s="56" t="s">
        <v>3096</v>
      </c>
      <c r="L243" s="54" t="s">
        <v>61</v>
      </c>
      <c r="M243" s="64" t="s">
        <v>75</v>
      </c>
      <c r="N243" s="77" t="s">
        <v>89</v>
      </c>
      <c r="O243" s="153" t="s">
        <v>93</v>
      </c>
      <c r="P243" s="201">
        <v>1</v>
      </c>
    </row>
    <row r="244" spans="1:16" ht="12.75" customHeight="1">
      <c r="A244" s="56">
        <v>151</v>
      </c>
      <c r="B244" s="80" t="s">
        <v>202</v>
      </c>
      <c r="C244" s="54" t="s">
        <v>1819</v>
      </c>
      <c r="E244" s="56">
        <v>160</v>
      </c>
      <c r="F244" s="54" t="s">
        <v>431</v>
      </c>
      <c r="I244" s="74"/>
      <c r="J244" s="54" t="s">
        <v>1418</v>
      </c>
      <c r="K244" s="56" t="s">
        <v>3097</v>
      </c>
      <c r="L244" s="54" t="s">
        <v>62</v>
      </c>
      <c r="M244" s="64" t="s">
        <v>76</v>
      </c>
      <c r="N244" s="77" t="s">
        <v>90</v>
      </c>
      <c r="O244" s="153" t="s">
        <v>93</v>
      </c>
      <c r="P244" s="201">
        <v>1</v>
      </c>
    </row>
    <row r="245" spans="1:16" ht="12.75" customHeight="1">
      <c r="A245" s="56">
        <v>152</v>
      </c>
      <c r="B245" s="80" t="s">
        <v>203</v>
      </c>
      <c r="C245" s="54" t="s">
        <v>1819</v>
      </c>
      <c r="E245" s="56">
        <v>253</v>
      </c>
      <c r="F245" s="54" t="s">
        <v>432</v>
      </c>
      <c r="I245" s="74"/>
      <c r="J245" s="54" t="s">
        <v>1419</v>
      </c>
      <c r="M245" s="64"/>
      <c r="O245" s="153" t="s">
        <v>93</v>
      </c>
      <c r="P245" s="201">
        <v>1</v>
      </c>
    </row>
    <row r="246" spans="1:16" ht="12.75" customHeight="1">
      <c r="A246" s="56">
        <v>153</v>
      </c>
      <c r="B246" s="80" t="s">
        <v>204</v>
      </c>
      <c r="C246" s="54" t="s">
        <v>1819</v>
      </c>
      <c r="E246" s="56">
        <v>373</v>
      </c>
      <c r="F246" s="54" t="s">
        <v>433</v>
      </c>
      <c r="I246" s="74"/>
      <c r="J246" s="54" t="s">
        <v>1420</v>
      </c>
      <c r="M246" s="64"/>
      <c r="O246" s="153" t="s">
        <v>93</v>
      </c>
      <c r="P246" s="201">
        <v>1</v>
      </c>
    </row>
    <row r="247" spans="1:16" ht="12.75" customHeight="1">
      <c r="A247" s="56">
        <v>154</v>
      </c>
      <c r="B247" s="80" t="s">
        <v>205</v>
      </c>
      <c r="C247" s="54" t="s">
        <v>1819</v>
      </c>
      <c r="E247" s="56">
        <v>503</v>
      </c>
      <c r="F247" s="54" t="s">
        <v>434</v>
      </c>
      <c r="I247" s="74"/>
      <c r="J247" s="54" t="s">
        <v>1421</v>
      </c>
      <c r="M247" s="64"/>
      <c r="O247" s="153" t="s">
        <v>93</v>
      </c>
      <c r="P247" s="201">
        <v>1</v>
      </c>
    </row>
    <row r="248" spans="1:16" ht="12.75" customHeight="1">
      <c r="A248" s="56">
        <v>155</v>
      </c>
      <c r="B248" s="80" t="s">
        <v>206</v>
      </c>
      <c r="C248" s="54" t="s">
        <v>1819</v>
      </c>
      <c r="E248" s="56">
        <v>753</v>
      </c>
      <c r="F248" s="54" t="s">
        <v>435</v>
      </c>
      <c r="I248" s="74"/>
      <c r="J248" s="54" t="s">
        <v>1422</v>
      </c>
      <c r="M248" s="64"/>
      <c r="O248" s="153" t="s">
        <v>93</v>
      </c>
      <c r="P248" s="201">
        <v>1</v>
      </c>
    </row>
    <row r="249" spans="2:16" ht="12.75" customHeight="1">
      <c r="B249" s="80"/>
      <c r="I249" s="74"/>
      <c r="J249" s="54" t="s">
        <v>2120</v>
      </c>
      <c r="M249" s="64"/>
      <c r="O249" s="153"/>
      <c r="P249" s="271">
        <v>0</v>
      </c>
    </row>
    <row r="250" spans="1:16" ht="12.75" customHeight="1">
      <c r="A250" s="68"/>
      <c r="B250" s="81"/>
      <c r="C250" s="66"/>
      <c r="D250" s="66"/>
      <c r="E250" s="68"/>
      <c r="F250" s="66"/>
      <c r="G250" s="68"/>
      <c r="H250" s="66"/>
      <c r="I250" s="75"/>
      <c r="J250" s="66" t="s">
        <v>2121</v>
      </c>
      <c r="K250" s="68"/>
      <c r="L250" s="66"/>
      <c r="M250" s="67"/>
      <c r="N250" s="257"/>
      <c r="O250" s="154"/>
      <c r="P250" s="270">
        <v>0</v>
      </c>
    </row>
    <row r="251" spans="2:16" ht="12.75" customHeight="1">
      <c r="B251" s="80"/>
      <c r="I251" s="74"/>
      <c r="M251" s="64"/>
      <c r="O251" s="153"/>
      <c r="P251" s="271"/>
    </row>
    <row r="252" spans="2:16" ht="12.75" customHeight="1">
      <c r="B252" s="80"/>
      <c r="I252" s="74"/>
      <c r="M252" s="64"/>
      <c r="O252" s="153"/>
      <c r="P252" s="271"/>
    </row>
    <row r="253" spans="2:15" ht="15.75">
      <c r="B253" s="55"/>
      <c r="F253" s="179"/>
      <c r="I253" s="196" t="s">
        <v>1823</v>
      </c>
      <c r="K253" s="87"/>
      <c r="N253" s="58"/>
      <c r="O253" s="146"/>
    </row>
    <row r="254" spans="10:22" ht="12.75" customHeight="1">
      <c r="J254" s="54" t="s">
        <v>1809</v>
      </c>
      <c r="K254" s="56" t="s">
        <v>1810</v>
      </c>
      <c r="M254" s="54" t="s">
        <v>1811</v>
      </c>
      <c r="N254" s="59" t="s">
        <v>1812</v>
      </c>
      <c r="P254" s="201"/>
      <c r="V254"/>
    </row>
    <row r="255" spans="1:16" s="62" customFormat="1" ht="12.75" customHeight="1">
      <c r="A255" s="61" t="s">
        <v>1813</v>
      </c>
      <c r="B255" s="60" t="s">
        <v>1622</v>
      </c>
      <c r="C255" s="60" t="s">
        <v>1814</v>
      </c>
      <c r="D255" s="60" t="s">
        <v>1736</v>
      </c>
      <c r="E255" s="61" t="s">
        <v>3043</v>
      </c>
      <c r="F255" s="91" t="s">
        <v>1815</v>
      </c>
      <c r="G255" s="61" t="s">
        <v>1816</v>
      </c>
      <c r="H255" s="60" t="s">
        <v>2832</v>
      </c>
      <c r="I255" s="61" t="s">
        <v>1817</v>
      </c>
      <c r="J255" s="28" t="s">
        <v>2833</v>
      </c>
      <c r="K255" s="93" t="s">
        <v>3044</v>
      </c>
      <c r="L255" s="28" t="s">
        <v>3045</v>
      </c>
      <c r="M255" s="92" t="s">
        <v>3046</v>
      </c>
      <c r="N255" s="28" t="s">
        <v>3047</v>
      </c>
      <c r="O255" s="61" t="s">
        <v>2620</v>
      </c>
      <c r="P255" s="145" t="s">
        <v>1801</v>
      </c>
    </row>
    <row r="256" spans="9:22" ht="12.75" customHeight="1">
      <c r="I256" s="56" t="s">
        <v>1818</v>
      </c>
      <c r="K256" s="93"/>
      <c r="L256" s="58"/>
      <c r="M256" s="56"/>
      <c r="P256" s="201"/>
      <c r="V256"/>
    </row>
    <row r="257" spans="12:22" ht="12.75" customHeight="1">
      <c r="L257" s="58"/>
      <c r="P257" s="201"/>
      <c r="V257"/>
    </row>
    <row r="258" spans="1:16" ht="12.75" customHeight="1">
      <c r="A258" s="56">
        <v>156</v>
      </c>
      <c r="B258" s="80" t="s">
        <v>207</v>
      </c>
      <c r="C258" s="54" t="s">
        <v>1819</v>
      </c>
      <c r="D258" s="54" t="s">
        <v>1680</v>
      </c>
      <c r="E258" s="56">
        <v>-147</v>
      </c>
      <c r="F258" s="54" t="s">
        <v>436</v>
      </c>
      <c r="G258" s="56" t="s">
        <v>1423</v>
      </c>
      <c r="J258" s="54" t="s">
        <v>1424</v>
      </c>
      <c r="K258" s="56" t="s">
        <v>3096</v>
      </c>
      <c r="L258" s="54" t="s">
        <v>63</v>
      </c>
      <c r="M258" s="64" t="s">
        <v>77</v>
      </c>
      <c r="N258" s="77" t="s">
        <v>91</v>
      </c>
      <c r="O258" s="153" t="s">
        <v>93</v>
      </c>
      <c r="P258" s="201">
        <v>1</v>
      </c>
    </row>
    <row r="259" spans="1:16" ht="12.75" customHeight="1">
      <c r="A259" s="56">
        <v>157</v>
      </c>
      <c r="B259" s="80" t="s">
        <v>208</v>
      </c>
      <c r="C259" s="54" t="s">
        <v>1819</v>
      </c>
      <c r="E259" s="56">
        <v>160</v>
      </c>
      <c r="F259" s="54" t="s">
        <v>437</v>
      </c>
      <c r="J259" s="54" t="s">
        <v>1425</v>
      </c>
      <c r="K259" s="56" t="s">
        <v>3097</v>
      </c>
      <c r="L259" s="54" t="s">
        <v>64</v>
      </c>
      <c r="M259" s="64" t="s">
        <v>78</v>
      </c>
      <c r="N259" s="77" t="s">
        <v>1186</v>
      </c>
      <c r="O259" s="153" t="s">
        <v>93</v>
      </c>
      <c r="P259" s="201">
        <v>1</v>
      </c>
    </row>
    <row r="260" spans="1:16" ht="12.75" customHeight="1">
      <c r="A260" s="56">
        <v>158</v>
      </c>
      <c r="B260" s="80" t="s">
        <v>209</v>
      </c>
      <c r="C260" s="54" t="s">
        <v>1819</v>
      </c>
      <c r="E260" s="56">
        <v>253</v>
      </c>
      <c r="F260" s="54" t="s">
        <v>438</v>
      </c>
      <c r="J260" s="54" t="s">
        <v>1426</v>
      </c>
      <c r="M260" s="64"/>
      <c r="O260" s="153" t="s">
        <v>93</v>
      </c>
      <c r="P260" s="201">
        <v>1</v>
      </c>
    </row>
    <row r="261" spans="1:16" ht="12.75" customHeight="1">
      <c r="A261" s="56">
        <v>159</v>
      </c>
      <c r="B261" s="80" t="s">
        <v>210</v>
      </c>
      <c r="C261" s="54" t="s">
        <v>1819</v>
      </c>
      <c r="E261" s="56">
        <v>373</v>
      </c>
      <c r="F261" s="54" t="s">
        <v>439</v>
      </c>
      <c r="J261" s="54" t="s">
        <v>1427</v>
      </c>
      <c r="M261" s="64"/>
      <c r="N261" s="77"/>
      <c r="O261" s="153" t="s">
        <v>93</v>
      </c>
      <c r="P261" s="201">
        <v>1</v>
      </c>
    </row>
    <row r="262" spans="1:16" ht="12.75" customHeight="1">
      <c r="A262" s="56">
        <v>160</v>
      </c>
      <c r="B262" s="80" t="s">
        <v>211</v>
      </c>
      <c r="C262" s="54" t="s">
        <v>1819</v>
      </c>
      <c r="E262" s="56">
        <v>503</v>
      </c>
      <c r="F262" s="54" t="s">
        <v>440</v>
      </c>
      <c r="J262" s="54" t="s">
        <v>1428</v>
      </c>
      <c r="M262" s="64"/>
      <c r="N262" s="77"/>
      <c r="O262" s="153" t="s">
        <v>93</v>
      </c>
      <c r="P262" s="201">
        <v>1</v>
      </c>
    </row>
    <row r="263" spans="1:16" ht="12.75" customHeight="1">
      <c r="A263" s="56">
        <v>161</v>
      </c>
      <c r="B263" s="80" t="s">
        <v>212</v>
      </c>
      <c r="C263" s="54" t="s">
        <v>1819</v>
      </c>
      <c r="E263" s="56">
        <v>753</v>
      </c>
      <c r="F263" s="54" t="s">
        <v>441</v>
      </c>
      <c r="J263" s="54" t="s">
        <v>1429</v>
      </c>
      <c r="M263" s="64"/>
      <c r="N263" s="107"/>
      <c r="O263" s="153" t="s">
        <v>93</v>
      </c>
      <c r="P263" s="201">
        <v>1</v>
      </c>
    </row>
    <row r="264" spans="2:16" ht="12.75" customHeight="1">
      <c r="B264" s="80"/>
      <c r="J264" s="54" t="s">
        <v>2122</v>
      </c>
      <c r="M264" s="64"/>
      <c r="N264" s="77"/>
      <c r="O264" s="153"/>
      <c r="P264" s="271">
        <v>0</v>
      </c>
    </row>
    <row r="265" spans="1:16" ht="12.75" customHeight="1">
      <c r="A265" s="68"/>
      <c r="B265" s="81"/>
      <c r="C265" s="66"/>
      <c r="D265" s="66"/>
      <c r="E265" s="68"/>
      <c r="F265" s="66"/>
      <c r="G265" s="68"/>
      <c r="H265" s="66"/>
      <c r="I265" s="68"/>
      <c r="J265" s="66" t="s">
        <v>2123</v>
      </c>
      <c r="K265" s="68"/>
      <c r="L265" s="66"/>
      <c r="M265" s="67"/>
      <c r="N265" s="78"/>
      <c r="O265" s="154"/>
      <c r="P265" s="270">
        <v>0</v>
      </c>
    </row>
    <row r="266" spans="1:16" ht="12.75" customHeight="1">
      <c r="A266" s="56">
        <v>162</v>
      </c>
      <c r="B266" s="80" t="s">
        <v>213</v>
      </c>
      <c r="C266" s="54" t="s">
        <v>1819</v>
      </c>
      <c r="D266" s="54" t="s">
        <v>1684</v>
      </c>
      <c r="E266" s="56">
        <v>-147</v>
      </c>
      <c r="F266" s="54" t="s">
        <v>442</v>
      </c>
      <c r="G266" s="56" t="s">
        <v>1430</v>
      </c>
      <c r="J266" s="54" t="s">
        <v>1431</v>
      </c>
      <c r="K266" s="56" t="s">
        <v>3096</v>
      </c>
      <c r="L266" s="54" t="s">
        <v>65</v>
      </c>
      <c r="M266" s="64" t="s">
        <v>79</v>
      </c>
      <c r="N266" s="77" t="s">
        <v>1187</v>
      </c>
      <c r="O266" s="153" t="s">
        <v>93</v>
      </c>
      <c r="P266" s="201">
        <v>1</v>
      </c>
    </row>
    <row r="267" spans="1:16" ht="12.75" customHeight="1">
      <c r="A267" s="56">
        <v>163</v>
      </c>
      <c r="B267" s="80" t="s">
        <v>214</v>
      </c>
      <c r="C267" s="54" t="s">
        <v>1819</v>
      </c>
      <c r="E267" s="56">
        <v>160</v>
      </c>
      <c r="F267" s="54" t="s">
        <v>443</v>
      </c>
      <c r="J267" s="54" t="s">
        <v>1432</v>
      </c>
      <c r="K267" s="56" t="s">
        <v>3097</v>
      </c>
      <c r="L267" s="54" t="s">
        <v>66</v>
      </c>
      <c r="M267" s="64" t="s">
        <v>80</v>
      </c>
      <c r="N267" s="77" t="s">
        <v>1188</v>
      </c>
      <c r="O267" s="153" t="s">
        <v>93</v>
      </c>
      <c r="P267" s="201">
        <v>1</v>
      </c>
    </row>
    <row r="268" spans="1:16" ht="12.75" customHeight="1">
      <c r="A268" s="56">
        <v>164</v>
      </c>
      <c r="B268" s="80" t="s">
        <v>215</v>
      </c>
      <c r="C268" s="54" t="s">
        <v>1819</v>
      </c>
      <c r="E268" s="56">
        <v>253</v>
      </c>
      <c r="F268" s="54" t="s">
        <v>444</v>
      </c>
      <c r="J268" s="54" t="s">
        <v>1433</v>
      </c>
      <c r="M268" s="64"/>
      <c r="N268" s="77"/>
      <c r="O268" s="153" t="s">
        <v>93</v>
      </c>
      <c r="P268" s="201">
        <v>1</v>
      </c>
    </row>
    <row r="269" spans="1:16" ht="12.75" customHeight="1">
      <c r="A269" s="56">
        <v>165</v>
      </c>
      <c r="B269" s="80" t="s">
        <v>218</v>
      </c>
      <c r="C269" s="54" t="s">
        <v>1819</v>
      </c>
      <c r="E269" s="56">
        <v>373</v>
      </c>
      <c r="F269" s="54" t="s">
        <v>445</v>
      </c>
      <c r="J269" s="54" t="s">
        <v>1434</v>
      </c>
      <c r="M269" s="64"/>
      <c r="N269" s="77"/>
      <c r="O269" s="153" t="s">
        <v>93</v>
      </c>
      <c r="P269" s="201">
        <v>1</v>
      </c>
    </row>
    <row r="270" spans="1:16" ht="12.75" customHeight="1">
      <c r="A270" s="56">
        <v>166</v>
      </c>
      <c r="B270" s="80" t="s">
        <v>219</v>
      </c>
      <c r="C270" s="54" t="s">
        <v>1819</v>
      </c>
      <c r="E270" s="56">
        <v>503</v>
      </c>
      <c r="F270" s="54" t="s">
        <v>446</v>
      </c>
      <c r="J270" s="54" t="s">
        <v>1435</v>
      </c>
      <c r="M270" s="64"/>
      <c r="N270" s="77"/>
      <c r="O270" s="153" t="s">
        <v>93</v>
      </c>
      <c r="P270" s="201">
        <v>1</v>
      </c>
    </row>
    <row r="271" spans="1:16" ht="12.75" customHeight="1">
      <c r="A271" s="56">
        <v>167</v>
      </c>
      <c r="B271" s="80" t="s">
        <v>220</v>
      </c>
      <c r="C271" s="54" t="s">
        <v>1819</v>
      </c>
      <c r="E271" s="56">
        <v>753</v>
      </c>
      <c r="F271" s="54" t="s">
        <v>447</v>
      </c>
      <c r="I271" s="29"/>
      <c r="J271" s="54" t="s">
        <v>1436</v>
      </c>
      <c r="M271" s="64"/>
      <c r="N271" s="107"/>
      <c r="O271" s="153" t="s">
        <v>93</v>
      </c>
      <c r="P271" s="201">
        <v>1</v>
      </c>
    </row>
    <row r="272" spans="2:16" ht="12.75" customHeight="1">
      <c r="B272" s="80"/>
      <c r="I272" s="29"/>
      <c r="J272" s="54" t="s">
        <v>2124</v>
      </c>
      <c r="M272" s="64"/>
      <c r="N272" s="77"/>
      <c r="O272" s="153"/>
      <c r="P272" s="271">
        <v>0</v>
      </c>
    </row>
    <row r="273" spans="1:16" ht="12.75" customHeight="1">
      <c r="A273" s="68"/>
      <c r="B273" s="81"/>
      <c r="C273" s="66"/>
      <c r="D273" s="66"/>
      <c r="E273" s="68"/>
      <c r="F273" s="66"/>
      <c r="G273" s="68"/>
      <c r="H273" s="66"/>
      <c r="I273" s="94"/>
      <c r="J273" s="66" t="s">
        <v>2125</v>
      </c>
      <c r="K273" s="68"/>
      <c r="L273" s="66"/>
      <c r="M273" s="67"/>
      <c r="N273" s="78"/>
      <c r="O273" s="154"/>
      <c r="P273" s="270">
        <v>0</v>
      </c>
    </row>
    <row r="274" spans="1:16" ht="12.75" customHeight="1">
      <c r="A274" s="56">
        <v>168</v>
      </c>
      <c r="B274" s="80" t="s">
        <v>221</v>
      </c>
      <c r="C274" s="54" t="s">
        <v>1819</v>
      </c>
      <c r="D274" s="54" t="s">
        <v>1688</v>
      </c>
      <c r="E274" s="56">
        <v>-147</v>
      </c>
      <c r="F274" s="54" t="s">
        <v>448</v>
      </c>
      <c r="G274" s="56" t="s">
        <v>1437</v>
      </c>
      <c r="J274" s="54" t="s">
        <v>1438</v>
      </c>
      <c r="K274" s="56" t="s">
        <v>3096</v>
      </c>
      <c r="L274" s="54" t="s">
        <v>67</v>
      </c>
      <c r="M274" s="64" t="s">
        <v>81</v>
      </c>
      <c r="N274" s="77" t="s">
        <v>1189</v>
      </c>
      <c r="O274" s="153" t="s">
        <v>93</v>
      </c>
      <c r="P274" s="201">
        <v>1</v>
      </c>
    </row>
    <row r="275" spans="1:16" ht="12.75" customHeight="1">
      <c r="A275" s="56">
        <v>169</v>
      </c>
      <c r="B275" s="80" t="s">
        <v>222</v>
      </c>
      <c r="C275" s="54" t="s">
        <v>1819</v>
      </c>
      <c r="E275" s="56">
        <v>160</v>
      </c>
      <c r="F275" s="54" t="s">
        <v>449</v>
      </c>
      <c r="I275" s="29"/>
      <c r="J275" s="54" t="s">
        <v>1439</v>
      </c>
      <c r="K275" s="56" t="s">
        <v>3097</v>
      </c>
      <c r="L275" s="54" t="s">
        <v>68</v>
      </c>
      <c r="M275" s="64" t="s">
        <v>82</v>
      </c>
      <c r="N275" s="77" t="s">
        <v>1190</v>
      </c>
      <c r="O275" s="153" t="s">
        <v>93</v>
      </c>
      <c r="P275" s="201">
        <v>1</v>
      </c>
    </row>
    <row r="276" spans="1:16" ht="12.75" customHeight="1">
      <c r="A276" s="56">
        <v>170</v>
      </c>
      <c r="B276" s="80" t="s">
        <v>223</v>
      </c>
      <c r="C276" s="54" t="s">
        <v>1819</v>
      </c>
      <c r="E276" s="56">
        <v>253</v>
      </c>
      <c r="F276" s="54" t="s">
        <v>450</v>
      </c>
      <c r="J276" s="54" t="s">
        <v>1440</v>
      </c>
      <c r="M276" s="64"/>
      <c r="N276" s="77"/>
      <c r="O276" s="153" t="s">
        <v>93</v>
      </c>
      <c r="P276" s="201">
        <v>1</v>
      </c>
    </row>
    <row r="277" spans="1:16" ht="12.75" customHeight="1">
      <c r="A277" s="56">
        <v>171</v>
      </c>
      <c r="B277" s="80" t="s">
        <v>224</v>
      </c>
      <c r="C277" s="54" t="s">
        <v>1819</v>
      </c>
      <c r="E277" s="56">
        <v>373</v>
      </c>
      <c r="F277" s="54" t="s">
        <v>451</v>
      </c>
      <c r="J277" s="54" t="s">
        <v>1441</v>
      </c>
      <c r="M277" s="64"/>
      <c r="N277" s="77"/>
      <c r="O277" s="153" t="s">
        <v>93</v>
      </c>
      <c r="P277" s="201">
        <v>1</v>
      </c>
    </row>
    <row r="278" spans="1:16" ht="12.75" customHeight="1">
      <c r="A278" s="56">
        <v>172</v>
      </c>
      <c r="B278" s="80" t="s">
        <v>278</v>
      </c>
      <c r="C278" s="54" t="s">
        <v>1819</v>
      </c>
      <c r="E278" s="56">
        <v>503</v>
      </c>
      <c r="F278" s="54" t="s">
        <v>452</v>
      </c>
      <c r="J278" s="54" t="s">
        <v>1442</v>
      </c>
      <c r="M278" s="64"/>
      <c r="N278" s="77"/>
      <c r="O278" s="153" t="s">
        <v>93</v>
      </c>
      <c r="P278" s="201">
        <v>1</v>
      </c>
    </row>
    <row r="279" spans="1:16" s="62" customFormat="1" ht="12.75" customHeight="1">
      <c r="A279" s="56">
        <v>173</v>
      </c>
      <c r="B279" s="80" t="s">
        <v>279</v>
      </c>
      <c r="C279" s="54" t="s">
        <v>1819</v>
      </c>
      <c r="D279" s="54"/>
      <c r="E279" s="56">
        <v>753</v>
      </c>
      <c r="F279" s="54" t="s">
        <v>453</v>
      </c>
      <c r="G279" s="56"/>
      <c r="H279" s="54"/>
      <c r="I279" s="29"/>
      <c r="J279" s="54" t="s">
        <v>1443</v>
      </c>
      <c r="K279" s="56"/>
      <c r="L279" s="54"/>
      <c r="M279" s="64"/>
      <c r="N279" s="107"/>
      <c r="O279" s="153" t="s">
        <v>93</v>
      </c>
      <c r="P279" s="201">
        <v>1</v>
      </c>
    </row>
    <row r="280" spans="1:16" s="62" customFormat="1" ht="12.75" customHeight="1">
      <c r="A280" s="56"/>
      <c r="B280" s="80"/>
      <c r="C280" s="54"/>
      <c r="D280" s="54"/>
      <c r="E280" s="56"/>
      <c r="F280" s="54"/>
      <c r="G280" s="56"/>
      <c r="H280" s="54"/>
      <c r="I280" s="29"/>
      <c r="J280" s="54" t="s">
        <v>2126</v>
      </c>
      <c r="K280" s="56"/>
      <c r="L280" s="54"/>
      <c r="M280" s="64"/>
      <c r="N280" s="77"/>
      <c r="O280" s="153"/>
      <c r="P280" s="271">
        <v>0</v>
      </c>
    </row>
    <row r="281" spans="1:16" s="62" customFormat="1" ht="12.75" customHeight="1">
      <c r="A281" s="68"/>
      <c r="B281" s="81"/>
      <c r="C281" s="66"/>
      <c r="D281" s="66"/>
      <c r="E281" s="68"/>
      <c r="F281" s="66"/>
      <c r="G281" s="68"/>
      <c r="H281" s="66"/>
      <c r="I281" s="94"/>
      <c r="J281" s="66" t="s">
        <v>2127</v>
      </c>
      <c r="K281" s="68"/>
      <c r="L281" s="66"/>
      <c r="M281" s="67"/>
      <c r="N281" s="78"/>
      <c r="O281" s="154"/>
      <c r="P281" s="270">
        <v>0</v>
      </c>
    </row>
    <row r="282" spans="1:16" ht="12.75" customHeight="1">
      <c r="A282" s="56">
        <v>174</v>
      </c>
      <c r="B282" s="80" t="s">
        <v>280</v>
      </c>
      <c r="C282" s="54" t="s">
        <v>1819</v>
      </c>
      <c r="D282" s="54" t="s">
        <v>1691</v>
      </c>
      <c r="E282" s="56">
        <v>-147</v>
      </c>
      <c r="F282" s="54" t="s">
        <v>454</v>
      </c>
      <c r="G282" s="56" t="s">
        <v>1444</v>
      </c>
      <c r="J282" s="54" t="s">
        <v>1445</v>
      </c>
      <c r="K282" s="56" t="s">
        <v>3096</v>
      </c>
      <c r="L282" s="54" t="s">
        <v>69</v>
      </c>
      <c r="M282" s="64" t="s">
        <v>83</v>
      </c>
      <c r="N282" s="77" t="s">
        <v>1191</v>
      </c>
      <c r="O282" s="153" t="s">
        <v>93</v>
      </c>
      <c r="P282" s="201">
        <v>1</v>
      </c>
    </row>
    <row r="283" spans="1:16" ht="12.75" customHeight="1">
      <c r="A283" s="56">
        <v>175</v>
      </c>
      <c r="B283" s="80" t="s">
        <v>281</v>
      </c>
      <c r="C283" s="54" t="s">
        <v>1819</v>
      </c>
      <c r="E283" s="56">
        <v>160</v>
      </c>
      <c r="F283" s="54" t="s">
        <v>455</v>
      </c>
      <c r="J283" s="54" t="s">
        <v>1446</v>
      </c>
      <c r="K283" s="56" t="s">
        <v>3097</v>
      </c>
      <c r="L283" s="54" t="s">
        <v>70</v>
      </c>
      <c r="M283" s="64" t="s">
        <v>84</v>
      </c>
      <c r="N283" s="77" t="s">
        <v>1192</v>
      </c>
      <c r="O283" s="153" t="s">
        <v>93</v>
      </c>
      <c r="P283" s="201">
        <v>1</v>
      </c>
    </row>
    <row r="284" spans="1:16" ht="12.75" customHeight="1">
      <c r="A284" s="56">
        <v>176</v>
      </c>
      <c r="B284" s="80" t="s">
        <v>282</v>
      </c>
      <c r="C284" s="54" t="s">
        <v>1819</v>
      </c>
      <c r="E284" s="56">
        <v>253</v>
      </c>
      <c r="F284" s="54" t="s">
        <v>456</v>
      </c>
      <c r="J284" s="54" t="s">
        <v>1447</v>
      </c>
      <c r="M284" s="64"/>
      <c r="N284" s="77"/>
      <c r="O284" s="153" t="s">
        <v>93</v>
      </c>
      <c r="P284" s="201">
        <v>1</v>
      </c>
    </row>
    <row r="285" spans="1:16" ht="12.75" customHeight="1">
      <c r="A285" s="56">
        <v>177</v>
      </c>
      <c r="B285" s="80" t="s">
        <v>283</v>
      </c>
      <c r="C285" s="54" t="s">
        <v>1819</v>
      </c>
      <c r="E285" s="56">
        <v>373</v>
      </c>
      <c r="F285" s="54" t="s">
        <v>457</v>
      </c>
      <c r="J285" s="54" t="s">
        <v>1448</v>
      </c>
      <c r="M285" s="64"/>
      <c r="N285" s="77"/>
      <c r="O285" s="153" t="s">
        <v>93</v>
      </c>
      <c r="P285" s="201">
        <v>1</v>
      </c>
    </row>
    <row r="286" spans="1:16" ht="12.75" customHeight="1">
      <c r="A286" s="56">
        <v>178</v>
      </c>
      <c r="B286" s="80" t="s">
        <v>284</v>
      </c>
      <c r="C286" s="54" t="s">
        <v>1819</v>
      </c>
      <c r="E286" s="56">
        <v>503</v>
      </c>
      <c r="F286" s="54" t="s">
        <v>458</v>
      </c>
      <c r="J286" s="54" t="s">
        <v>1449</v>
      </c>
      <c r="M286" s="64"/>
      <c r="N286" s="77"/>
      <c r="O286" s="153" t="s">
        <v>93</v>
      </c>
      <c r="P286" s="201">
        <v>1</v>
      </c>
    </row>
    <row r="287" spans="1:16" ht="12.75" customHeight="1">
      <c r="A287" s="56">
        <v>179</v>
      </c>
      <c r="B287" s="80" t="s">
        <v>285</v>
      </c>
      <c r="C287" s="54" t="s">
        <v>1819</v>
      </c>
      <c r="E287" s="56">
        <v>753</v>
      </c>
      <c r="F287" s="54" t="s">
        <v>459</v>
      </c>
      <c r="I287" s="29"/>
      <c r="J287" s="54" t="s">
        <v>1450</v>
      </c>
      <c r="M287" s="64"/>
      <c r="N287" s="107"/>
      <c r="O287" s="153" t="s">
        <v>93</v>
      </c>
      <c r="P287" s="201">
        <v>1</v>
      </c>
    </row>
    <row r="288" spans="2:16" ht="12.75" customHeight="1">
      <c r="B288" s="80"/>
      <c r="I288" s="29"/>
      <c r="J288" s="54" t="s">
        <v>2128</v>
      </c>
      <c r="M288" s="64"/>
      <c r="N288" s="77"/>
      <c r="O288" s="153"/>
      <c r="P288" s="271">
        <v>0</v>
      </c>
    </row>
    <row r="289" spans="1:16" ht="12.75" customHeight="1">
      <c r="A289" s="68"/>
      <c r="B289" s="81"/>
      <c r="C289" s="66"/>
      <c r="D289" s="66"/>
      <c r="E289" s="68"/>
      <c r="F289" s="66"/>
      <c r="G289" s="68"/>
      <c r="H289" s="66"/>
      <c r="I289" s="94"/>
      <c r="J289" s="66" t="s">
        <v>2129</v>
      </c>
      <c r="K289" s="68"/>
      <c r="L289" s="66"/>
      <c r="M289" s="67"/>
      <c r="N289" s="78"/>
      <c r="O289" s="154"/>
      <c r="P289" s="270">
        <v>0</v>
      </c>
    </row>
    <row r="290" spans="1:16" ht="12.75" customHeight="1">
      <c r="A290" s="56">
        <v>180</v>
      </c>
      <c r="B290" s="80" t="s">
        <v>286</v>
      </c>
      <c r="C290" s="54" t="s">
        <v>1819</v>
      </c>
      <c r="D290" s="54" t="s">
        <v>1694</v>
      </c>
      <c r="E290" s="56">
        <v>-147</v>
      </c>
      <c r="F290" s="54" t="s">
        <v>460</v>
      </c>
      <c r="G290" s="56" t="s">
        <v>1451</v>
      </c>
      <c r="J290" s="54" t="s">
        <v>1452</v>
      </c>
      <c r="K290" s="56" t="s">
        <v>3096</v>
      </c>
      <c r="L290" s="54" t="s">
        <v>1194</v>
      </c>
      <c r="M290" s="64" t="s">
        <v>1208</v>
      </c>
      <c r="N290" s="77" t="s">
        <v>1222</v>
      </c>
      <c r="O290" s="153" t="s">
        <v>93</v>
      </c>
      <c r="P290" s="201">
        <v>1</v>
      </c>
    </row>
    <row r="291" spans="1:16" ht="12.75" customHeight="1">
      <c r="A291" s="56">
        <v>181</v>
      </c>
      <c r="B291" s="80" t="s">
        <v>287</v>
      </c>
      <c r="C291" s="54" t="s">
        <v>1819</v>
      </c>
      <c r="E291" s="56">
        <v>160</v>
      </c>
      <c r="F291" s="54" t="s">
        <v>461</v>
      </c>
      <c r="J291" s="54" t="s">
        <v>1453</v>
      </c>
      <c r="K291" s="56" t="s">
        <v>3097</v>
      </c>
      <c r="L291" s="54" t="s">
        <v>1195</v>
      </c>
      <c r="M291" s="64" t="s">
        <v>1209</v>
      </c>
      <c r="N291" s="77" t="s">
        <v>1223</v>
      </c>
      <c r="O291" s="153" t="s">
        <v>93</v>
      </c>
      <c r="P291" s="201">
        <v>1</v>
      </c>
    </row>
    <row r="292" spans="1:16" ht="12.75" customHeight="1">
      <c r="A292" s="56">
        <v>182</v>
      </c>
      <c r="B292" s="80" t="s">
        <v>288</v>
      </c>
      <c r="C292" s="54" t="s">
        <v>1819</v>
      </c>
      <c r="E292" s="56">
        <v>253</v>
      </c>
      <c r="F292" s="54" t="s">
        <v>462</v>
      </c>
      <c r="J292" s="54" t="s">
        <v>1454</v>
      </c>
      <c r="M292" s="64"/>
      <c r="N292" s="77"/>
      <c r="O292" s="153" t="s">
        <v>93</v>
      </c>
      <c r="P292" s="201">
        <v>1</v>
      </c>
    </row>
    <row r="293" spans="1:16" ht="12.75" customHeight="1">
      <c r="A293" s="56">
        <v>183</v>
      </c>
      <c r="B293" s="80" t="s">
        <v>289</v>
      </c>
      <c r="C293" s="54" t="s">
        <v>1819</v>
      </c>
      <c r="E293" s="56">
        <v>373</v>
      </c>
      <c r="F293" s="54" t="s">
        <v>463</v>
      </c>
      <c r="J293" s="54" t="s">
        <v>1455</v>
      </c>
      <c r="M293" s="64"/>
      <c r="N293" s="77"/>
      <c r="O293" s="153" t="s">
        <v>93</v>
      </c>
      <c r="P293" s="201">
        <v>1</v>
      </c>
    </row>
    <row r="294" spans="1:16" ht="12.75" customHeight="1">
      <c r="A294" s="56">
        <v>184</v>
      </c>
      <c r="B294" s="80" t="s">
        <v>290</v>
      </c>
      <c r="C294" s="54" t="s">
        <v>1819</v>
      </c>
      <c r="E294" s="56">
        <v>503</v>
      </c>
      <c r="F294" s="54" t="s">
        <v>464</v>
      </c>
      <c r="J294" s="54" t="s">
        <v>1456</v>
      </c>
      <c r="M294" s="64"/>
      <c r="N294" s="77"/>
      <c r="O294" s="153" t="s">
        <v>93</v>
      </c>
      <c r="P294" s="201">
        <v>1</v>
      </c>
    </row>
    <row r="295" spans="1:16" ht="12.75" customHeight="1">
      <c r="A295" s="56">
        <v>185</v>
      </c>
      <c r="B295" s="80" t="s">
        <v>291</v>
      </c>
      <c r="C295" s="54" t="s">
        <v>1819</v>
      </c>
      <c r="E295" s="56">
        <v>753</v>
      </c>
      <c r="F295" s="54" t="s">
        <v>465</v>
      </c>
      <c r="I295" s="29"/>
      <c r="J295" s="54" t="s">
        <v>1457</v>
      </c>
      <c r="M295" s="64"/>
      <c r="N295" s="77"/>
      <c r="O295" s="153" t="s">
        <v>93</v>
      </c>
      <c r="P295" s="201">
        <v>1</v>
      </c>
    </row>
    <row r="296" spans="2:16" ht="12.75" customHeight="1">
      <c r="B296" s="80"/>
      <c r="I296" s="29"/>
      <c r="J296" s="54" t="s">
        <v>2130</v>
      </c>
      <c r="M296" s="64"/>
      <c r="N296" s="77"/>
      <c r="O296" s="153"/>
      <c r="P296" s="271">
        <v>0</v>
      </c>
    </row>
    <row r="297" spans="1:16" ht="12.75" customHeight="1">
      <c r="A297" s="68"/>
      <c r="B297" s="81"/>
      <c r="C297" s="66"/>
      <c r="D297" s="66"/>
      <c r="E297" s="68"/>
      <c r="F297" s="66"/>
      <c r="G297" s="68"/>
      <c r="H297" s="66"/>
      <c r="I297" s="94"/>
      <c r="J297" s="66" t="s">
        <v>2131</v>
      </c>
      <c r="K297" s="68"/>
      <c r="L297" s="66"/>
      <c r="M297" s="67"/>
      <c r="N297" s="78"/>
      <c r="O297" s="154"/>
      <c r="P297" s="270">
        <v>0</v>
      </c>
    </row>
    <row r="298" spans="1:16" ht="12.75" customHeight="1">
      <c r="A298" s="56">
        <v>186</v>
      </c>
      <c r="B298" s="80" t="s">
        <v>292</v>
      </c>
      <c r="C298" s="54" t="s">
        <v>1819</v>
      </c>
      <c r="D298" s="54" t="s">
        <v>1697</v>
      </c>
      <c r="E298" s="56">
        <v>-147</v>
      </c>
      <c r="F298" s="54" t="s">
        <v>466</v>
      </c>
      <c r="G298" s="56" t="s">
        <v>1458</v>
      </c>
      <c r="J298" s="54" t="s">
        <v>1459</v>
      </c>
      <c r="K298" s="56" t="s">
        <v>3096</v>
      </c>
      <c r="L298" s="54" t="s">
        <v>1196</v>
      </c>
      <c r="M298" s="64" t="s">
        <v>1210</v>
      </c>
      <c r="N298" s="77" t="s">
        <v>1224</v>
      </c>
      <c r="O298" s="153" t="s">
        <v>93</v>
      </c>
      <c r="P298" s="201">
        <v>1</v>
      </c>
    </row>
    <row r="299" spans="1:16" ht="12.75" customHeight="1">
      <c r="A299" s="56">
        <v>187</v>
      </c>
      <c r="B299" s="80" t="s">
        <v>293</v>
      </c>
      <c r="C299" s="54" t="s">
        <v>1819</v>
      </c>
      <c r="E299" s="56">
        <v>160</v>
      </c>
      <c r="F299" s="54" t="s">
        <v>467</v>
      </c>
      <c r="J299" s="54" t="s">
        <v>1460</v>
      </c>
      <c r="K299" s="56" t="s">
        <v>3097</v>
      </c>
      <c r="L299" s="54" t="s">
        <v>1197</v>
      </c>
      <c r="M299" s="64" t="s">
        <v>1211</v>
      </c>
      <c r="N299" s="77" t="s">
        <v>1225</v>
      </c>
      <c r="O299" s="153" t="s">
        <v>93</v>
      </c>
      <c r="P299" s="201">
        <v>1</v>
      </c>
    </row>
    <row r="300" spans="1:16" ht="12.75" customHeight="1">
      <c r="A300" s="56">
        <v>188</v>
      </c>
      <c r="B300" s="80" t="s">
        <v>294</v>
      </c>
      <c r="C300" s="54" t="s">
        <v>1819</v>
      </c>
      <c r="E300" s="56">
        <v>253</v>
      </c>
      <c r="F300" s="54" t="s">
        <v>468</v>
      </c>
      <c r="J300" s="54" t="s">
        <v>1461</v>
      </c>
      <c r="M300" s="64"/>
      <c r="N300" s="77"/>
      <c r="O300" s="153" t="s">
        <v>93</v>
      </c>
      <c r="P300" s="201">
        <v>1</v>
      </c>
    </row>
    <row r="301" spans="1:16" ht="12.75" customHeight="1">
      <c r="A301" s="56">
        <v>189</v>
      </c>
      <c r="B301" s="80" t="s">
        <v>295</v>
      </c>
      <c r="C301" s="54" t="s">
        <v>1819</v>
      </c>
      <c r="E301" s="56">
        <v>373</v>
      </c>
      <c r="F301" s="54" t="s">
        <v>469</v>
      </c>
      <c r="J301" s="54" t="s">
        <v>1462</v>
      </c>
      <c r="M301" s="64"/>
      <c r="N301" s="77"/>
      <c r="O301" s="153" t="s">
        <v>93</v>
      </c>
      <c r="P301" s="201">
        <v>1</v>
      </c>
    </row>
    <row r="302" spans="1:16" ht="12.75" customHeight="1">
      <c r="A302" s="56">
        <v>190</v>
      </c>
      <c r="B302" s="80" t="s">
        <v>296</v>
      </c>
      <c r="C302" s="54" t="s">
        <v>1819</v>
      </c>
      <c r="E302" s="56">
        <v>503</v>
      </c>
      <c r="F302" s="54" t="s">
        <v>470</v>
      </c>
      <c r="J302" s="54" t="s">
        <v>1463</v>
      </c>
      <c r="M302" s="64"/>
      <c r="N302" s="77"/>
      <c r="O302" s="153" t="s">
        <v>93</v>
      </c>
      <c r="P302" s="201">
        <v>1</v>
      </c>
    </row>
    <row r="303" spans="1:16" ht="12.75" customHeight="1">
      <c r="A303" s="56">
        <v>191</v>
      </c>
      <c r="B303" s="80" t="s">
        <v>291</v>
      </c>
      <c r="C303" s="54" t="s">
        <v>1819</v>
      </c>
      <c r="E303" s="56">
        <v>753</v>
      </c>
      <c r="F303" s="54" t="s">
        <v>471</v>
      </c>
      <c r="I303" s="29"/>
      <c r="J303" s="54" t="s">
        <v>1464</v>
      </c>
      <c r="M303" s="64"/>
      <c r="N303" s="77"/>
      <c r="O303" s="153" t="s">
        <v>93</v>
      </c>
      <c r="P303" s="201">
        <v>1</v>
      </c>
    </row>
    <row r="304" spans="2:16" ht="12.75" customHeight="1">
      <c r="B304" s="80"/>
      <c r="I304" s="29"/>
      <c r="J304" s="54" t="s">
        <v>2132</v>
      </c>
      <c r="M304" s="64"/>
      <c r="N304" s="77"/>
      <c r="O304" s="153"/>
      <c r="P304" s="271">
        <v>0</v>
      </c>
    </row>
    <row r="305" spans="1:16" ht="12.75" customHeight="1">
      <c r="A305" s="68"/>
      <c r="B305" s="81"/>
      <c r="C305" s="66"/>
      <c r="D305" s="66"/>
      <c r="E305" s="68"/>
      <c r="F305" s="66"/>
      <c r="G305" s="68"/>
      <c r="H305" s="66"/>
      <c r="I305" s="94"/>
      <c r="J305" s="66" t="s">
        <v>2133</v>
      </c>
      <c r="K305" s="68"/>
      <c r="L305" s="66"/>
      <c r="M305" s="67"/>
      <c r="N305" s="78"/>
      <c r="O305" s="154"/>
      <c r="P305" s="270">
        <v>0</v>
      </c>
    </row>
    <row r="306" spans="1:16" ht="12.75" customHeight="1">
      <c r="A306" s="56">
        <v>192</v>
      </c>
      <c r="B306" s="80" t="s">
        <v>297</v>
      </c>
      <c r="C306" s="54" t="s">
        <v>1819</v>
      </c>
      <c r="D306" s="54" t="s">
        <v>1700</v>
      </c>
      <c r="E306" s="56">
        <v>-147</v>
      </c>
      <c r="F306" s="54" t="s">
        <v>472</v>
      </c>
      <c r="G306" s="56" t="s">
        <v>1465</v>
      </c>
      <c r="J306" s="54" t="s">
        <v>1466</v>
      </c>
      <c r="K306" s="56" t="s">
        <v>3096</v>
      </c>
      <c r="L306" s="54" t="s">
        <v>1198</v>
      </c>
      <c r="M306" s="64" t="s">
        <v>1212</v>
      </c>
      <c r="N306" s="77" t="s">
        <v>1226</v>
      </c>
      <c r="O306" s="153" t="s">
        <v>93</v>
      </c>
      <c r="P306" s="201">
        <v>1</v>
      </c>
    </row>
    <row r="307" spans="1:16" ht="12.75" customHeight="1">
      <c r="A307" s="56">
        <v>193</v>
      </c>
      <c r="B307" s="80" t="s">
        <v>298</v>
      </c>
      <c r="C307" s="54" t="s">
        <v>1819</v>
      </c>
      <c r="E307" s="56">
        <v>160</v>
      </c>
      <c r="F307" s="54" t="s">
        <v>473</v>
      </c>
      <c r="J307" s="54" t="s">
        <v>1571</v>
      </c>
      <c r="K307" s="56" t="s">
        <v>3097</v>
      </c>
      <c r="L307" s="54" t="s">
        <v>1199</v>
      </c>
      <c r="M307" s="64" t="s">
        <v>1213</v>
      </c>
      <c r="N307" s="77" t="s">
        <v>1227</v>
      </c>
      <c r="O307" s="153" t="s">
        <v>93</v>
      </c>
      <c r="P307" s="201">
        <v>1</v>
      </c>
    </row>
    <row r="308" spans="1:16" ht="12.75" customHeight="1">
      <c r="A308" s="56">
        <v>194</v>
      </c>
      <c r="B308" s="80" t="s">
        <v>299</v>
      </c>
      <c r="C308" s="54" t="s">
        <v>1819</v>
      </c>
      <c r="E308" s="56">
        <v>253</v>
      </c>
      <c r="F308" s="54" t="s">
        <v>474</v>
      </c>
      <c r="J308" s="54" t="s">
        <v>1572</v>
      </c>
      <c r="M308" s="64"/>
      <c r="O308" s="153" t="s">
        <v>93</v>
      </c>
      <c r="P308" s="201">
        <v>1</v>
      </c>
    </row>
    <row r="309" spans="1:16" ht="12.75" customHeight="1">
      <c r="A309" s="56">
        <v>195</v>
      </c>
      <c r="B309" s="80" t="s">
        <v>300</v>
      </c>
      <c r="C309" s="54" t="s">
        <v>1819</v>
      </c>
      <c r="E309" s="56">
        <v>373</v>
      </c>
      <c r="F309" s="54" t="s">
        <v>475</v>
      </c>
      <c r="J309" s="54" t="s">
        <v>1573</v>
      </c>
      <c r="M309" s="64"/>
      <c r="O309" s="153" t="s">
        <v>93</v>
      </c>
      <c r="P309" s="201">
        <v>1</v>
      </c>
    </row>
    <row r="310" spans="1:16" ht="12.75" customHeight="1">
      <c r="A310" s="56">
        <v>196</v>
      </c>
      <c r="B310" s="80" t="s">
        <v>301</v>
      </c>
      <c r="C310" s="54" t="s">
        <v>1819</v>
      </c>
      <c r="E310" s="56">
        <v>503</v>
      </c>
      <c r="F310" s="54" t="s">
        <v>476</v>
      </c>
      <c r="J310" s="54" t="s">
        <v>1574</v>
      </c>
      <c r="M310" s="64"/>
      <c r="O310" s="153" t="s">
        <v>93</v>
      </c>
      <c r="P310" s="201">
        <v>1</v>
      </c>
    </row>
    <row r="311" spans="1:16" ht="12.75" customHeight="1">
      <c r="A311" s="56">
        <v>197</v>
      </c>
      <c r="B311" s="80" t="s">
        <v>302</v>
      </c>
      <c r="C311" s="54" t="s">
        <v>1819</v>
      </c>
      <c r="E311" s="56">
        <v>753</v>
      </c>
      <c r="F311" s="54" t="s">
        <v>477</v>
      </c>
      <c r="I311" s="29"/>
      <c r="J311" s="54" t="s">
        <v>1575</v>
      </c>
      <c r="M311" s="64"/>
      <c r="O311" s="153" t="s">
        <v>93</v>
      </c>
      <c r="P311" s="201">
        <v>1</v>
      </c>
    </row>
    <row r="312" spans="2:16" ht="12.75" customHeight="1">
      <c r="B312" s="80"/>
      <c r="I312" s="29"/>
      <c r="J312" s="54" t="s">
        <v>2134</v>
      </c>
      <c r="M312" s="64"/>
      <c r="O312" s="153"/>
      <c r="P312" s="271">
        <v>0</v>
      </c>
    </row>
    <row r="313" spans="1:16" ht="12.75" customHeight="1">
      <c r="A313" s="68"/>
      <c r="B313" s="81"/>
      <c r="C313" s="66"/>
      <c r="D313" s="66"/>
      <c r="E313" s="68"/>
      <c r="F313" s="66"/>
      <c r="G313" s="68"/>
      <c r="H313" s="66"/>
      <c r="I313" s="94"/>
      <c r="J313" s="66" t="s">
        <v>2135</v>
      </c>
      <c r="K313" s="68"/>
      <c r="L313" s="66"/>
      <c r="M313" s="67"/>
      <c r="N313" s="257"/>
      <c r="O313" s="154"/>
      <c r="P313" s="270">
        <v>0</v>
      </c>
    </row>
    <row r="314" spans="2:16" ht="12.75" customHeight="1">
      <c r="B314" s="80"/>
      <c r="I314" s="29"/>
      <c r="M314" s="64"/>
      <c r="O314" s="153"/>
      <c r="P314" s="271"/>
    </row>
    <row r="315" spans="2:16" ht="12.75" customHeight="1">
      <c r="B315" s="80"/>
      <c r="I315" s="29"/>
      <c r="M315" s="64"/>
      <c r="O315" s="153"/>
      <c r="P315" s="271"/>
    </row>
    <row r="316" spans="2:15" ht="15.75">
      <c r="B316" s="55"/>
      <c r="F316" s="179"/>
      <c r="I316" s="196" t="s">
        <v>1823</v>
      </c>
      <c r="K316" s="87"/>
      <c r="N316" s="58"/>
      <c r="O316" s="146"/>
    </row>
    <row r="317" spans="10:22" ht="12.75" customHeight="1">
      <c r="J317" s="54" t="s">
        <v>1809</v>
      </c>
      <c r="K317" s="56" t="s">
        <v>1810</v>
      </c>
      <c r="M317" s="54" t="s">
        <v>1811</v>
      </c>
      <c r="N317" s="59" t="s">
        <v>1812</v>
      </c>
      <c r="P317" s="201"/>
      <c r="V317"/>
    </row>
    <row r="318" spans="1:16" s="62" customFormat="1" ht="12.75" customHeight="1">
      <c r="A318" s="61" t="s">
        <v>1813</v>
      </c>
      <c r="B318" s="60" t="s">
        <v>1622</v>
      </c>
      <c r="C318" s="60" t="s">
        <v>1814</v>
      </c>
      <c r="D318" s="60" t="s">
        <v>1736</v>
      </c>
      <c r="E318" s="61" t="s">
        <v>3043</v>
      </c>
      <c r="F318" s="91" t="s">
        <v>1815</v>
      </c>
      <c r="G318" s="61" t="s">
        <v>1816</v>
      </c>
      <c r="H318" s="60" t="s">
        <v>2832</v>
      </c>
      <c r="I318" s="61" t="s">
        <v>1817</v>
      </c>
      <c r="J318" s="28" t="s">
        <v>2833</v>
      </c>
      <c r="K318" s="93" t="s">
        <v>3044</v>
      </c>
      <c r="L318" s="28" t="s">
        <v>3045</v>
      </c>
      <c r="M318" s="92" t="s">
        <v>3046</v>
      </c>
      <c r="N318" s="28" t="s">
        <v>3047</v>
      </c>
      <c r="O318" s="61" t="s">
        <v>2620</v>
      </c>
      <c r="P318" s="145" t="s">
        <v>1801</v>
      </c>
    </row>
    <row r="319" spans="9:22" ht="12.75" customHeight="1">
      <c r="I319" s="56" t="s">
        <v>1818</v>
      </c>
      <c r="K319" s="93"/>
      <c r="L319" s="58"/>
      <c r="M319" s="56"/>
      <c r="P319" s="201"/>
      <c r="V319"/>
    </row>
    <row r="320" spans="12:22" ht="12.75" customHeight="1">
      <c r="L320" s="58"/>
      <c r="P320" s="201"/>
      <c r="V320"/>
    </row>
    <row r="321" spans="1:16" ht="12.75" customHeight="1">
      <c r="A321" s="56">
        <v>198</v>
      </c>
      <c r="B321" s="80" t="s">
        <v>303</v>
      </c>
      <c r="C321" s="54" t="s">
        <v>1819</v>
      </c>
      <c r="D321" s="54" t="s">
        <v>1703</v>
      </c>
      <c r="E321" s="56">
        <v>-147</v>
      </c>
      <c r="F321" s="54" t="s">
        <v>478</v>
      </c>
      <c r="G321" s="56" t="s">
        <v>1576</v>
      </c>
      <c r="J321" s="54" t="s">
        <v>1577</v>
      </c>
      <c r="K321" s="56" t="s">
        <v>3096</v>
      </c>
      <c r="L321" s="54" t="s">
        <v>1200</v>
      </c>
      <c r="M321" s="64" t="s">
        <v>1214</v>
      </c>
      <c r="N321" s="77" t="s">
        <v>1228</v>
      </c>
      <c r="O321" s="153" t="s">
        <v>93</v>
      </c>
      <c r="P321" s="201">
        <v>1</v>
      </c>
    </row>
    <row r="322" spans="1:16" ht="12.75" customHeight="1">
      <c r="A322" s="56">
        <v>199</v>
      </c>
      <c r="B322" s="80" t="s">
        <v>304</v>
      </c>
      <c r="C322" s="54" t="s">
        <v>1819</v>
      </c>
      <c r="E322" s="56">
        <v>160</v>
      </c>
      <c r="F322" s="54" t="s">
        <v>479</v>
      </c>
      <c r="J322" s="54" t="s">
        <v>1578</v>
      </c>
      <c r="K322" s="56" t="s">
        <v>3097</v>
      </c>
      <c r="L322" s="54" t="s">
        <v>1201</v>
      </c>
      <c r="M322" s="64" t="s">
        <v>1215</v>
      </c>
      <c r="N322" s="77" t="s">
        <v>1229</v>
      </c>
      <c r="O322" s="153" t="s">
        <v>93</v>
      </c>
      <c r="P322" s="201">
        <v>1</v>
      </c>
    </row>
    <row r="323" spans="1:16" ht="12.75" customHeight="1">
      <c r="A323" s="56">
        <v>200</v>
      </c>
      <c r="B323" s="80" t="s">
        <v>305</v>
      </c>
      <c r="C323" s="54" t="s">
        <v>1819</v>
      </c>
      <c r="E323" s="56">
        <v>253</v>
      </c>
      <c r="F323" s="54" t="s">
        <v>480</v>
      </c>
      <c r="J323" s="54" t="s">
        <v>1579</v>
      </c>
      <c r="M323" s="64"/>
      <c r="N323" s="77"/>
      <c r="O323" s="153" t="s">
        <v>93</v>
      </c>
      <c r="P323" s="201">
        <v>1</v>
      </c>
    </row>
    <row r="324" spans="1:16" ht="12.75" customHeight="1">
      <c r="A324" s="56">
        <v>201</v>
      </c>
      <c r="B324" s="80" t="s">
        <v>306</v>
      </c>
      <c r="C324" s="54" t="s">
        <v>1819</v>
      </c>
      <c r="E324" s="56">
        <v>373</v>
      </c>
      <c r="F324" s="54" t="s">
        <v>481</v>
      </c>
      <c r="J324" s="54" t="s">
        <v>1580</v>
      </c>
      <c r="M324" s="64"/>
      <c r="N324" s="77"/>
      <c r="O324" s="153" t="s">
        <v>93</v>
      </c>
      <c r="P324" s="201">
        <v>1</v>
      </c>
    </row>
    <row r="325" spans="1:16" ht="12.75" customHeight="1">
      <c r="A325" s="56">
        <v>202</v>
      </c>
      <c r="B325" s="80" t="s">
        <v>307</v>
      </c>
      <c r="C325" s="54" t="s">
        <v>1819</v>
      </c>
      <c r="E325" s="56">
        <v>503</v>
      </c>
      <c r="F325" s="54" t="s">
        <v>482</v>
      </c>
      <c r="J325" s="54" t="s">
        <v>1581</v>
      </c>
      <c r="M325" s="64"/>
      <c r="N325" s="77"/>
      <c r="O325" s="153" t="s">
        <v>93</v>
      </c>
      <c r="P325" s="201">
        <v>1</v>
      </c>
    </row>
    <row r="326" spans="1:16" ht="12.75" customHeight="1">
      <c r="A326" s="56">
        <v>203</v>
      </c>
      <c r="B326" s="80" t="s">
        <v>308</v>
      </c>
      <c r="C326" s="54" t="s">
        <v>1819</v>
      </c>
      <c r="E326" s="56">
        <v>753</v>
      </c>
      <c r="F326" s="54" t="s">
        <v>483</v>
      </c>
      <c r="I326" s="29"/>
      <c r="J326" s="54" t="s">
        <v>1582</v>
      </c>
      <c r="M326" s="64"/>
      <c r="N326" s="77"/>
      <c r="O326" s="153" t="s">
        <v>93</v>
      </c>
      <c r="P326" s="201">
        <v>1</v>
      </c>
    </row>
    <row r="327" spans="2:16" ht="12.75" customHeight="1">
      <c r="B327" s="80"/>
      <c r="I327" s="29"/>
      <c r="J327" s="54" t="s">
        <v>2136</v>
      </c>
      <c r="M327" s="64"/>
      <c r="N327" s="77"/>
      <c r="O327" s="153"/>
      <c r="P327" s="271">
        <v>0</v>
      </c>
    </row>
    <row r="328" spans="1:16" ht="12.75" customHeight="1">
      <c r="A328" s="68"/>
      <c r="B328" s="81"/>
      <c r="C328" s="66"/>
      <c r="D328" s="66"/>
      <c r="E328" s="68"/>
      <c r="F328" s="66"/>
      <c r="G328" s="68"/>
      <c r="H328" s="66"/>
      <c r="I328" s="94"/>
      <c r="J328" s="66" t="s">
        <v>530</v>
      </c>
      <c r="K328" s="68"/>
      <c r="L328" s="66"/>
      <c r="M328" s="67"/>
      <c r="N328" s="78"/>
      <c r="O328" s="154"/>
      <c r="P328" s="270">
        <v>0</v>
      </c>
    </row>
    <row r="329" spans="1:16" ht="12.75" customHeight="1">
      <c r="A329" s="56">
        <v>204</v>
      </c>
      <c r="B329" s="80" t="s">
        <v>309</v>
      </c>
      <c r="C329" s="54" t="s">
        <v>1819</v>
      </c>
      <c r="D329" s="54" t="s">
        <v>1706</v>
      </c>
      <c r="E329" s="56">
        <v>-147</v>
      </c>
      <c r="F329" s="54" t="s">
        <v>484</v>
      </c>
      <c r="G329" s="56" t="s">
        <v>1583</v>
      </c>
      <c r="J329" s="54" t="s">
        <v>1584</v>
      </c>
      <c r="K329" s="56" t="s">
        <v>3096</v>
      </c>
      <c r="L329" s="54" t="s">
        <v>1202</v>
      </c>
      <c r="M329" s="64" t="s">
        <v>1216</v>
      </c>
      <c r="N329" s="77" t="s">
        <v>1230</v>
      </c>
      <c r="O329" s="153" t="s">
        <v>93</v>
      </c>
      <c r="P329" s="201">
        <v>1</v>
      </c>
    </row>
    <row r="330" spans="1:16" ht="12.75" customHeight="1">
      <c r="A330" s="56">
        <v>205</v>
      </c>
      <c r="B330" s="80" t="s">
        <v>310</v>
      </c>
      <c r="C330" s="54" t="s">
        <v>1819</v>
      </c>
      <c r="E330" s="56">
        <v>160</v>
      </c>
      <c r="F330" s="54" t="s">
        <v>485</v>
      </c>
      <c r="J330" s="54" t="s">
        <v>1585</v>
      </c>
      <c r="K330" s="56" t="s">
        <v>3097</v>
      </c>
      <c r="L330" s="54" t="s">
        <v>1203</v>
      </c>
      <c r="M330" s="64" t="s">
        <v>1217</v>
      </c>
      <c r="N330" s="77" t="s">
        <v>1231</v>
      </c>
      <c r="O330" s="153" t="s">
        <v>93</v>
      </c>
      <c r="P330" s="201">
        <v>1</v>
      </c>
    </row>
    <row r="331" spans="1:16" ht="12.75" customHeight="1">
      <c r="A331" s="56">
        <v>206</v>
      </c>
      <c r="B331" s="80" t="s">
        <v>311</v>
      </c>
      <c r="C331" s="54" t="s">
        <v>1819</v>
      </c>
      <c r="E331" s="56">
        <v>253</v>
      </c>
      <c r="F331" s="54" t="s">
        <v>486</v>
      </c>
      <c r="J331" s="54" t="s">
        <v>1586</v>
      </c>
      <c r="M331" s="64"/>
      <c r="N331" s="77"/>
      <c r="O331" s="153" t="s">
        <v>93</v>
      </c>
      <c r="P331" s="201">
        <v>1</v>
      </c>
    </row>
    <row r="332" spans="1:16" ht="12.75" customHeight="1">
      <c r="A332" s="56">
        <v>207</v>
      </c>
      <c r="B332" s="80" t="s">
        <v>312</v>
      </c>
      <c r="C332" s="54" t="s">
        <v>1819</v>
      </c>
      <c r="E332" s="56">
        <v>373</v>
      </c>
      <c r="F332" s="54" t="s">
        <v>487</v>
      </c>
      <c r="J332" s="54" t="s">
        <v>1587</v>
      </c>
      <c r="M332" s="64"/>
      <c r="N332" s="77"/>
      <c r="O332" s="153" t="s">
        <v>93</v>
      </c>
      <c r="P332" s="201">
        <v>1</v>
      </c>
    </row>
    <row r="333" spans="1:16" ht="12.75" customHeight="1">
      <c r="A333" s="56">
        <v>208</v>
      </c>
      <c r="B333" s="80" t="s">
        <v>313</v>
      </c>
      <c r="C333" s="54" t="s">
        <v>1819</v>
      </c>
      <c r="E333" s="56">
        <v>503</v>
      </c>
      <c r="F333" s="54" t="s">
        <v>488</v>
      </c>
      <c r="J333" s="54" t="s">
        <v>1588</v>
      </c>
      <c r="M333" s="64"/>
      <c r="N333" s="77"/>
      <c r="O333" s="153" t="s">
        <v>93</v>
      </c>
      <c r="P333" s="201">
        <v>1</v>
      </c>
    </row>
    <row r="334" spans="1:16" ht="12.75" customHeight="1">
      <c r="A334" s="56">
        <v>209</v>
      </c>
      <c r="B334" s="80" t="s">
        <v>314</v>
      </c>
      <c r="C334" s="54" t="s">
        <v>1819</v>
      </c>
      <c r="E334" s="56">
        <v>753</v>
      </c>
      <c r="F334" s="54" t="s">
        <v>489</v>
      </c>
      <c r="I334" s="29"/>
      <c r="J334" s="54" t="s">
        <v>1589</v>
      </c>
      <c r="M334" s="64"/>
      <c r="N334" s="107"/>
      <c r="O334" s="153" t="s">
        <v>93</v>
      </c>
      <c r="P334" s="201">
        <v>1</v>
      </c>
    </row>
    <row r="335" spans="2:16" ht="12.75" customHeight="1">
      <c r="B335" s="80"/>
      <c r="I335" s="29"/>
      <c r="J335" s="54" t="s">
        <v>531</v>
      </c>
      <c r="M335" s="64"/>
      <c r="N335" s="77"/>
      <c r="O335" s="153"/>
      <c r="P335" s="271">
        <v>0</v>
      </c>
    </row>
    <row r="336" spans="1:16" ht="12.75" customHeight="1">
      <c r="A336" s="68"/>
      <c r="B336" s="81"/>
      <c r="C336" s="66"/>
      <c r="D336" s="66"/>
      <c r="E336" s="68"/>
      <c r="F336" s="66"/>
      <c r="G336" s="68"/>
      <c r="H336" s="66"/>
      <c r="I336" s="94"/>
      <c r="J336" s="66" t="s">
        <v>532</v>
      </c>
      <c r="K336" s="68"/>
      <c r="L336" s="66"/>
      <c r="M336" s="67"/>
      <c r="N336" s="78"/>
      <c r="O336" s="154"/>
      <c r="P336" s="270">
        <v>0</v>
      </c>
    </row>
    <row r="337" spans="1:16" ht="12.75" customHeight="1">
      <c r="A337" s="56">
        <v>210</v>
      </c>
      <c r="B337" s="80" t="s">
        <v>315</v>
      </c>
      <c r="C337" s="54" t="s">
        <v>1819</v>
      </c>
      <c r="D337" s="54" t="s">
        <v>1709</v>
      </c>
      <c r="E337" s="56">
        <v>-147</v>
      </c>
      <c r="F337" s="54" t="s">
        <v>490</v>
      </c>
      <c r="G337" s="56" t="s">
        <v>1590</v>
      </c>
      <c r="J337" s="54" t="s">
        <v>1591</v>
      </c>
      <c r="K337" s="56" t="s">
        <v>3096</v>
      </c>
      <c r="L337" s="54" t="s">
        <v>1204</v>
      </c>
      <c r="M337" s="64" t="s">
        <v>1218</v>
      </c>
      <c r="N337" s="77" t="s">
        <v>1232</v>
      </c>
      <c r="O337" s="153" t="s">
        <v>93</v>
      </c>
      <c r="P337" s="201">
        <v>1</v>
      </c>
    </row>
    <row r="338" spans="1:16" ht="12.75" customHeight="1">
      <c r="A338" s="56">
        <v>211</v>
      </c>
      <c r="B338" s="80" t="s">
        <v>316</v>
      </c>
      <c r="C338" s="54" t="s">
        <v>1819</v>
      </c>
      <c r="E338" s="56">
        <v>160</v>
      </c>
      <c r="F338" s="54" t="s">
        <v>491</v>
      </c>
      <c r="J338" s="54" t="s">
        <v>1592</v>
      </c>
      <c r="K338" s="56" t="s">
        <v>3097</v>
      </c>
      <c r="L338" s="54" t="s">
        <v>1205</v>
      </c>
      <c r="M338" s="64" t="s">
        <v>1219</v>
      </c>
      <c r="N338" s="77" t="s">
        <v>1233</v>
      </c>
      <c r="O338" s="153" t="s">
        <v>93</v>
      </c>
      <c r="P338" s="201">
        <v>1</v>
      </c>
    </row>
    <row r="339" spans="1:16" ht="12.75" customHeight="1">
      <c r="A339" s="56">
        <v>212</v>
      </c>
      <c r="B339" s="80" t="s">
        <v>317</v>
      </c>
      <c r="C339" s="54" t="s">
        <v>1819</v>
      </c>
      <c r="E339" s="56">
        <v>253</v>
      </c>
      <c r="F339" s="54" t="s">
        <v>492</v>
      </c>
      <c r="J339" s="54" t="s">
        <v>1593</v>
      </c>
      <c r="M339" s="64"/>
      <c r="N339" s="77"/>
      <c r="O339" s="153" t="s">
        <v>93</v>
      </c>
      <c r="P339" s="201">
        <v>1</v>
      </c>
    </row>
    <row r="340" spans="1:16" ht="12.75" customHeight="1">
      <c r="A340" s="56">
        <v>213</v>
      </c>
      <c r="B340" s="80" t="s">
        <v>318</v>
      </c>
      <c r="C340" s="54" t="s">
        <v>1819</v>
      </c>
      <c r="E340" s="56">
        <v>373</v>
      </c>
      <c r="F340" s="54" t="s">
        <v>493</v>
      </c>
      <c r="J340" s="54" t="s">
        <v>1594</v>
      </c>
      <c r="M340" s="64"/>
      <c r="N340" s="77"/>
      <c r="O340" s="153" t="s">
        <v>93</v>
      </c>
      <c r="P340" s="201">
        <v>1</v>
      </c>
    </row>
    <row r="341" spans="1:16" ht="12.75" customHeight="1">
      <c r="A341" s="56">
        <v>214</v>
      </c>
      <c r="B341" s="80" t="s">
        <v>319</v>
      </c>
      <c r="C341" s="54" t="s">
        <v>1819</v>
      </c>
      <c r="E341" s="56">
        <v>503</v>
      </c>
      <c r="F341" s="54" t="s">
        <v>494</v>
      </c>
      <c r="J341" s="54" t="s">
        <v>1595</v>
      </c>
      <c r="M341" s="64"/>
      <c r="N341" s="77"/>
      <c r="O341" s="153" t="s">
        <v>93</v>
      </c>
      <c r="P341" s="201">
        <v>1</v>
      </c>
    </row>
    <row r="342" spans="1:16" ht="12.75" customHeight="1">
      <c r="A342" s="56">
        <v>215</v>
      </c>
      <c r="B342" s="80" t="s">
        <v>320</v>
      </c>
      <c r="C342" s="54" t="s">
        <v>1819</v>
      </c>
      <c r="E342" s="56">
        <v>753</v>
      </c>
      <c r="F342" s="54" t="s">
        <v>495</v>
      </c>
      <c r="I342" s="29"/>
      <c r="J342" s="54" t="s">
        <v>1596</v>
      </c>
      <c r="M342" s="64"/>
      <c r="N342" s="107"/>
      <c r="O342" s="153" t="s">
        <v>93</v>
      </c>
      <c r="P342" s="201">
        <v>1</v>
      </c>
    </row>
    <row r="343" spans="2:16" ht="12.75" customHeight="1">
      <c r="B343" s="80"/>
      <c r="I343" s="29"/>
      <c r="J343" s="54" t="s">
        <v>533</v>
      </c>
      <c r="M343" s="64"/>
      <c r="N343" s="77"/>
      <c r="O343" s="153"/>
      <c r="P343" s="271">
        <v>0</v>
      </c>
    </row>
    <row r="344" spans="1:16" ht="12.75" customHeight="1">
      <c r="A344" s="68"/>
      <c r="B344" s="81"/>
      <c r="C344" s="66"/>
      <c r="D344" s="66"/>
      <c r="E344" s="68"/>
      <c r="F344" s="66"/>
      <c r="G344" s="68"/>
      <c r="H344" s="66"/>
      <c r="I344" s="94"/>
      <c r="J344" s="66" t="s">
        <v>534</v>
      </c>
      <c r="K344" s="68"/>
      <c r="L344" s="66"/>
      <c r="M344" s="67"/>
      <c r="N344" s="78"/>
      <c r="O344" s="154"/>
      <c r="P344" s="270">
        <v>0</v>
      </c>
    </row>
    <row r="345" spans="1:16" ht="12.75" customHeight="1">
      <c r="A345" s="56">
        <v>216</v>
      </c>
      <c r="B345" s="80" t="s">
        <v>321</v>
      </c>
      <c r="C345" s="54" t="s">
        <v>1819</v>
      </c>
      <c r="D345" s="54" t="s">
        <v>1712</v>
      </c>
      <c r="E345" s="56">
        <v>-147</v>
      </c>
      <c r="F345" s="54" t="s">
        <v>496</v>
      </c>
      <c r="G345" s="56" t="s">
        <v>1597</v>
      </c>
      <c r="J345" s="54" t="s">
        <v>1598</v>
      </c>
      <c r="K345" s="56" t="s">
        <v>3096</v>
      </c>
      <c r="L345" s="54" t="s">
        <v>1206</v>
      </c>
      <c r="M345" s="64" t="s">
        <v>1220</v>
      </c>
      <c r="N345" s="77" t="s">
        <v>3169</v>
      </c>
      <c r="O345" s="153" t="s">
        <v>93</v>
      </c>
      <c r="P345" s="201">
        <v>1</v>
      </c>
    </row>
    <row r="346" spans="1:16" ht="12.75" customHeight="1">
      <c r="A346" s="56">
        <v>217</v>
      </c>
      <c r="B346" s="80" t="s">
        <v>322</v>
      </c>
      <c r="C346" s="54" t="s">
        <v>1819</v>
      </c>
      <c r="E346" s="56">
        <v>160</v>
      </c>
      <c r="F346" s="54" t="s">
        <v>497</v>
      </c>
      <c r="J346" s="54" t="s">
        <v>1599</v>
      </c>
      <c r="K346" s="56" t="s">
        <v>3097</v>
      </c>
      <c r="L346" s="54" t="s">
        <v>1207</v>
      </c>
      <c r="M346" s="64" t="s">
        <v>1221</v>
      </c>
      <c r="N346" s="77" t="s">
        <v>3171</v>
      </c>
      <c r="O346" s="153" t="s">
        <v>93</v>
      </c>
      <c r="P346" s="201">
        <v>1</v>
      </c>
    </row>
    <row r="347" spans="1:16" ht="12.75" customHeight="1">
      <c r="A347" s="56">
        <v>218</v>
      </c>
      <c r="B347" s="80" t="s">
        <v>323</v>
      </c>
      <c r="C347" s="54" t="s">
        <v>1819</v>
      </c>
      <c r="E347" s="56">
        <v>253</v>
      </c>
      <c r="F347" s="54" t="s">
        <v>498</v>
      </c>
      <c r="J347" s="54" t="s">
        <v>1600</v>
      </c>
      <c r="M347" s="64"/>
      <c r="N347" s="77"/>
      <c r="O347" s="153" t="s">
        <v>93</v>
      </c>
      <c r="P347" s="201">
        <v>1</v>
      </c>
    </row>
    <row r="348" spans="1:16" ht="12.75" customHeight="1">
      <c r="A348" s="56">
        <v>219</v>
      </c>
      <c r="B348" s="80" t="s">
        <v>324</v>
      </c>
      <c r="C348" s="54" t="s">
        <v>1819</v>
      </c>
      <c r="E348" s="56">
        <v>373</v>
      </c>
      <c r="F348" s="54" t="s">
        <v>499</v>
      </c>
      <c r="J348" s="54" t="s">
        <v>1601</v>
      </c>
      <c r="M348" s="64"/>
      <c r="N348" s="77"/>
      <c r="O348" s="153" t="s">
        <v>93</v>
      </c>
      <c r="P348" s="201">
        <v>1</v>
      </c>
    </row>
    <row r="349" spans="1:16" ht="12.75" customHeight="1">
      <c r="A349" s="56">
        <v>220</v>
      </c>
      <c r="B349" s="80" t="s">
        <v>325</v>
      </c>
      <c r="C349" s="54" t="s">
        <v>1819</v>
      </c>
      <c r="E349" s="56">
        <v>503</v>
      </c>
      <c r="F349" s="54" t="s">
        <v>500</v>
      </c>
      <c r="J349" s="54" t="s">
        <v>1602</v>
      </c>
      <c r="M349" s="64"/>
      <c r="N349" s="77"/>
      <c r="O349" s="153" t="s">
        <v>93</v>
      </c>
      <c r="P349" s="201">
        <v>1</v>
      </c>
    </row>
    <row r="350" spans="1:16" ht="12.75" customHeight="1">
      <c r="A350" s="56">
        <v>221</v>
      </c>
      <c r="B350" s="80" t="s">
        <v>326</v>
      </c>
      <c r="C350" s="54" t="s">
        <v>1819</v>
      </c>
      <c r="E350" s="56">
        <v>753</v>
      </c>
      <c r="F350" s="54" t="s">
        <v>501</v>
      </c>
      <c r="I350" s="29"/>
      <c r="J350" s="54" t="s">
        <v>1603</v>
      </c>
      <c r="M350" s="64"/>
      <c r="N350" s="107"/>
      <c r="O350" s="153" t="s">
        <v>93</v>
      </c>
      <c r="P350" s="201">
        <v>1</v>
      </c>
    </row>
    <row r="351" spans="2:16" ht="12.75" customHeight="1">
      <c r="B351" s="80"/>
      <c r="I351" s="29"/>
      <c r="J351" s="54" t="s">
        <v>535</v>
      </c>
      <c r="M351" s="64"/>
      <c r="N351" s="77"/>
      <c r="O351" s="153"/>
      <c r="P351" s="271">
        <v>0</v>
      </c>
    </row>
    <row r="352" spans="1:16" ht="12.75" customHeight="1">
      <c r="A352" s="68"/>
      <c r="B352" s="81"/>
      <c r="C352" s="66"/>
      <c r="D352" s="66"/>
      <c r="E352" s="68"/>
      <c r="F352" s="66"/>
      <c r="G352" s="68"/>
      <c r="H352" s="66"/>
      <c r="I352" s="94"/>
      <c r="J352" s="66" t="s">
        <v>536</v>
      </c>
      <c r="K352" s="68"/>
      <c r="L352" s="66"/>
      <c r="M352" s="67"/>
      <c r="N352" s="78"/>
      <c r="O352" s="154"/>
      <c r="P352" s="270">
        <v>0</v>
      </c>
    </row>
    <row r="353" spans="1:16" ht="12.75" customHeight="1">
      <c r="A353" s="56">
        <v>222</v>
      </c>
      <c r="B353" s="80" t="s">
        <v>327</v>
      </c>
      <c r="C353" s="54" t="s">
        <v>1819</v>
      </c>
      <c r="D353" s="54" t="s">
        <v>1715</v>
      </c>
      <c r="E353" s="56">
        <v>-147</v>
      </c>
      <c r="F353" s="54" t="s">
        <v>502</v>
      </c>
      <c r="G353" s="56" t="s">
        <v>1604</v>
      </c>
      <c r="J353" s="54" t="s">
        <v>1605</v>
      </c>
      <c r="K353" s="56" t="s">
        <v>3096</v>
      </c>
      <c r="L353" s="54" t="s">
        <v>1234</v>
      </c>
      <c r="M353" s="64" t="s">
        <v>1246</v>
      </c>
      <c r="N353" s="77" t="s">
        <v>3170</v>
      </c>
      <c r="O353" s="153" t="s">
        <v>93</v>
      </c>
      <c r="P353" s="201">
        <v>1</v>
      </c>
    </row>
    <row r="354" spans="1:16" ht="12.75" customHeight="1">
      <c r="A354" s="56">
        <v>223</v>
      </c>
      <c r="B354" s="80" t="s">
        <v>328</v>
      </c>
      <c r="C354" s="54" t="s">
        <v>1819</v>
      </c>
      <c r="E354" s="56">
        <v>160</v>
      </c>
      <c r="F354" s="54" t="s">
        <v>503</v>
      </c>
      <c r="J354" s="54" t="s">
        <v>1606</v>
      </c>
      <c r="K354" s="56" t="s">
        <v>3097</v>
      </c>
      <c r="L354" s="54" t="s">
        <v>1235</v>
      </c>
      <c r="M354" s="64" t="s">
        <v>1247</v>
      </c>
      <c r="N354" s="77" t="s">
        <v>3172</v>
      </c>
      <c r="O354" s="153" t="s">
        <v>93</v>
      </c>
      <c r="P354" s="201">
        <v>1</v>
      </c>
    </row>
    <row r="355" spans="1:16" ht="12.75" customHeight="1">
      <c r="A355" s="56">
        <v>224</v>
      </c>
      <c r="B355" s="80" t="s">
        <v>329</v>
      </c>
      <c r="C355" s="54" t="s">
        <v>1819</v>
      </c>
      <c r="E355" s="56">
        <v>253</v>
      </c>
      <c r="F355" s="54" t="s">
        <v>504</v>
      </c>
      <c r="J355" s="54" t="s">
        <v>1607</v>
      </c>
      <c r="M355" s="64"/>
      <c r="O355" s="153" t="s">
        <v>93</v>
      </c>
      <c r="P355" s="201">
        <v>1</v>
      </c>
    </row>
    <row r="356" spans="1:16" ht="12.75" customHeight="1">
      <c r="A356" s="56">
        <v>225</v>
      </c>
      <c r="B356" s="80" t="s">
        <v>330</v>
      </c>
      <c r="C356" s="54" t="s">
        <v>1819</v>
      </c>
      <c r="E356" s="56">
        <v>373</v>
      </c>
      <c r="F356" s="54" t="s">
        <v>505</v>
      </c>
      <c r="J356" s="54" t="s">
        <v>1608</v>
      </c>
      <c r="M356" s="64"/>
      <c r="O356" s="153" t="s">
        <v>93</v>
      </c>
      <c r="P356" s="201">
        <v>1</v>
      </c>
    </row>
    <row r="357" spans="1:16" ht="12.75" customHeight="1">
      <c r="A357" s="56">
        <v>226</v>
      </c>
      <c r="B357" s="80" t="s">
        <v>331</v>
      </c>
      <c r="C357" s="54" t="s">
        <v>1819</v>
      </c>
      <c r="E357" s="56">
        <v>503</v>
      </c>
      <c r="F357" s="54" t="s">
        <v>506</v>
      </c>
      <c r="J357" s="54" t="s">
        <v>1609</v>
      </c>
      <c r="M357" s="64"/>
      <c r="O357" s="153" t="s">
        <v>93</v>
      </c>
      <c r="P357" s="201">
        <v>1</v>
      </c>
    </row>
    <row r="358" spans="1:16" s="62" customFormat="1" ht="12.75" customHeight="1">
      <c r="A358" s="56">
        <v>227</v>
      </c>
      <c r="B358" s="80" t="s">
        <v>332</v>
      </c>
      <c r="C358" s="54" t="s">
        <v>1819</v>
      </c>
      <c r="D358" s="54"/>
      <c r="E358" s="56">
        <v>753</v>
      </c>
      <c r="F358" s="54" t="s">
        <v>507</v>
      </c>
      <c r="G358" s="56"/>
      <c r="H358" s="54"/>
      <c r="I358" s="29"/>
      <c r="J358" s="54" t="s">
        <v>1610</v>
      </c>
      <c r="K358" s="56"/>
      <c r="L358" s="54"/>
      <c r="M358" s="64"/>
      <c r="N358" s="41"/>
      <c r="O358" s="153" t="s">
        <v>93</v>
      </c>
      <c r="P358" s="201">
        <v>1</v>
      </c>
    </row>
    <row r="359" spans="1:16" s="62" customFormat="1" ht="12.75" customHeight="1">
      <c r="A359" s="56"/>
      <c r="B359" s="80"/>
      <c r="C359" s="54"/>
      <c r="D359" s="54"/>
      <c r="E359" s="56"/>
      <c r="F359" s="54"/>
      <c r="G359" s="56"/>
      <c r="H359" s="54"/>
      <c r="I359" s="29"/>
      <c r="J359" s="54" t="s">
        <v>537</v>
      </c>
      <c r="K359" s="56"/>
      <c r="L359" s="54"/>
      <c r="M359" s="64"/>
      <c r="N359" s="41"/>
      <c r="O359" s="153"/>
      <c r="P359" s="271">
        <v>0</v>
      </c>
    </row>
    <row r="360" spans="1:16" s="62" customFormat="1" ht="12.75" customHeight="1">
      <c r="A360" s="68"/>
      <c r="B360" s="81"/>
      <c r="C360" s="66"/>
      <c r="D360" s="66"/>
      <c r="E360" s="68"/>
      <c r="F360" s="66"/>
      <c r="G360" s="68"/>
      <c r="H360" s="66"/>
      <c r="I360" s="94"/>
      <c r="J360" s="66" t="s">
        <v>538</v>
      </c>
      <c r="K360" s="68"/>
      <c r="L360" s="66"/>
      <c r="M360" s="67"/>
      <c r="N360" s="257"/>
      <c r="O360" s="154"/>
      <c r="P360" s="270">
        <v>0</v>
      </c>
    </row>
    <row r="361" spans="1:16" ht="12.75" customHeight="1">
      <c r="A361" s="56">
        <v>228</v>
      </c>
      <c r="B361" s="80" t="s">
        <v>333</v>
      </c>
      <c r="C361" s="54" t="s">
        <v>1819</v>
      </c>
      <c r="D361" s="54" t="s">
        <v>1718</v>
      </c>
      <c r="E361" s="56">
        <v>-147</v>
      </c>
      <c r="F361" s="54" t="s">
        <v>508</v>
      </c>
      <c r="G361" s="56" t="s">
        <v>1611</v>
      </c>
      <c r="J361" s="54" t="s">
        <v>1612</v>
      </c>
      <c r="K361" s="56" t="s">
        <v>3096</v>
      </c>
      <c r="L361" s="54" t="s">
        <v>1236</v>
      </c>
      <c r="M361" s="64" t="s">
        <v>1248</v>
      </c>
      <c r="N361" s="77" t="s">
        <v>1258</v>
      </c>
      <c r="O361" s="153" t="s">
        <v>93</v>
      </c>
      <c r="P361" s="201">
        <v>1</v>
      </c>
    </row>
    <row r="362" spans="1:16" ht="12.75" customHeight="1">
      <c r="A362" s="56">
        <v>229</v>
      </c>
      <c r="B362" s="80" t="s">
        <v>334</v>
      </c>
      <c r="C362" s="54" t="s">
        <v>1819</v>
      </c>
      <c r="E362" s="56">
        <v>160</v>
      </c>
      <c r="F362" s="54" t="s">
        <v>509</v>
      </c>
      <c r="J362" s="54" t="s">
        <v>1613</v>
      </c>
      <c r="K362" s="56" t="s">
        <v>3097</v>
      </c>
      <c r="L362" s="54" t="s">
        <v>1237</v>
      </c>
      <c r="M362" s="64" t="s">
        <v>1249</v>
      </c>
      <c r="N362" s="77" t="s">
        <v>1259</v>
      </c>
      <c r="O362" s="153" t="s">
        <v>93</v>
      </c>
      <c r="P362" s="201">
        <v>1</v>
      </c>
    </row>
    <row r="363" spans="1:16" ht="12.75" customHeight="1">
      <c r="A363" s="56">
        <v>230</v>
      </c>
      <c r="B363" s="80" t="s">
        <v>335</v>
      </c>
      <c r="C363" s="54" t="s">
        <v>1819</v>
      </c>
      <c r="E363" s="56">
        <v>253</v>
      </c>
      <c r="F363" s="54" t="s">
        <v>510</v>
      </c>
      <c r="J363" s="54" t="s">
        <v>1614</v>
      </c>
      <c r="M363" s="64"/>
      <c r="N363" s="77"/>
      <c r="O363" s="153" t="s">
        <v>93</v>
      </c>
      <c r="P363" s="201">
        <v>1</v>
      </c>
    </row>
    <row r="364" spans="1:16" ht="12.75" customHeight="1">
      <c r="A364" s="56">
        <v>231</v>
      </c>
      <c r="B364" s="80" t="s">
        <v>336</v>
      </c>
      <c r="C364" s="54" t="s">
        <v>1819</v>
      </c>
      <c r="E364" s="56">
        <v>373</v>
      </c>
      <c r="F364" s="54" t="s">
        <v>511</v>
      </c>
      <c r="J364" s="54" t="s">
        <v>1615</v>
      </c>
      <c r="M364" s="64"/>
      <c r="N364" s="77"/>
      <c r="O364" s="153" t="s">
        <v>93</v>
      </c>
      <c r="P364" s="201">
        <v>1</v>
      </c>
    </row>
    <row r="365" spans="1:16" ht="12.75" customHeight="1">
      <c r="A365" s="56">
        <v>232</v>
      </c>
      <c r="B365" s="80" t="s">
        <v>337</v>
      </c>
      <c r="C365" s="54" t="s">
        <v>1819</v>
      </c>
      <c r="E365" s="56">
        <v>503</v>
      </c>
      <c r="F365" s="54" t="s">
        <v>512</v>
      </c>
      <c r="J365" s="54" t="s">
        <v>1616</v>
      </c>
      <c r="M365" s="64"/>
      <c r="N365" s="77"/>
      <c r="O365" s="153" t="s">
        <v>93</v>
      </c>
      <c r="P365" s="201">
        <v>1</v>
      </c>
    </row>
    <row r="366" spans="1:16" ht="12.75" customHeight="1">
      <c r="A366" s="56">
        <v>233</v>
      </c>
      <c r="B366" s="80" t="s">
        <v>338</v>
      </c>
      <c r="C366" s="54" t="s">
        <v>1819</v>
      </c>
      <c r="E366" s="56">
        <v>753</v>
      </c>
      <c r="F366" s="54" t="s">
        <v>513</v>
      </c>
      <c r="I366" s="29"/>
      <c r="J366" s="54" t="s">
        <v>1617</v>
      </c>
      <c r="M366" s="64"/>
      <c r="N366" s="107"/>
      <c r="O366" s="153" t="s">
        <v>93</v>
      </c>
      <c r="P366" s="201">
        <v>1</v>
      </c>
    </row>
    <row r="367" spans="2:16" ht="12.75" customHeight="1">
      <c r="B367" s="80"/>
      <c r="I367" s="29"/>
      <c r="J367" s="54" t="s">
        <v>539</v>
      </c>
      <c r="M367" s="64"/>
      <c r="N367" s="77"/>
      <c r="O367" s="153"/>
      <c r="P367" s="271">
        <v>0</v>
      </c>
    </row>
    <row r="368" spans="1:16" ht="12.75" customHeight="1">
      <c r="A368" s="68"/>
      <c r="B368" s="81"/>
      <c r="C368" s="66"/>
      <c r="D368" s="66"/>
      <c r="E368" s="68"/>
      <c r="F368" s="66"/>
      <c r="G368" s="68"/>
      <c r="H368" s="66"/>
      <c r="I368" s="94"/>
      <c r="J368" s="66" t="s">
        <v>540</v>
      </c>
      <c r="K368" s="68"/>
      <c r="L368" s="66"/>
      <c r="M368" s="67"/>
      <c r="N368" s="78"/>
      <c r="O368" s="154"/>
      <c r="P368" s="270">
        <v>0</v>
      </c>
    </row>
    <row r="369" spans="1:16" ht="12.75" customHeight="1">
      <c r="A369" s="56">
        <v>234</v>
      </c>
      <c r="B369" s="80" t="s">
        <v>339</v>
      </c>
      <c r="C369" s="54" t="s">
        <v>1819</v>
      </c>
      <c r="D369" s="54" t="s">
        <v>1721</v>
      </c>
      <c r="E369" s="56">
        <v>-147</v>
      </c>
      <c r="F369" s="54" t="s">
        <v>514</v>
      </c>
      <c r="G369" s="56" t="s">
        <v>1618</v>
      </c>
      <c r="J369" s="54" t="s">
        <v>1619</v>
      </c>
      <c r="K369" s="56" t="s">
        <v>3096</v>
      </c>
      <c r="L369" s="54" t="s">
        <v>1238</v>
      </c>
      <c r="M369" s="64" t="s">
        <v>1250</v>
      </c>
      <c r="N369" s="77" t="s">
        <v>1260</v>
      </c>
      <c r="O369" s="153" t="s">
        <v>93</v>
      </c>
      <c r="P369" s="201">
        <v>1</v>
      </c>
    </row>
    <row r="370" spans="1:16" ht="12.75" customHeight="1">
      <c r="A370" s="56">
        <v>235</v>
      </c>
      <c r="B370" s="80" t="s">
        <v>340</v>
      </c>
      <c r="C370" s="54" t="s">
        <v>1819</v>
      </c>
      <c r="E370" s="56">
        <v>160</v>
      </c>
      <c r="F370" s="54" t="s">
        <v>515</v>
      </c>
      <c r="J370" s="54" t="s">
        <v>713</v>
      </c>
      <c r="K370" s="56" t="s">
        <v>3097</v>
      </c>
      <c r="L370" s="54" t="s">
        <v>1239</v>
      </c>
      <c r="M370" s="64" t="s">
        <v>1251</v>
      </c>
      <c r="N370" s="77" t="s">
        <v>1261</v>
      </c>
      <c r="O370" s="153" t="s">
        <v>93</v>
      </c>
      <c r="P370" s="201">
        <v>1</v>
      </c>
    </row>
    <row r="371" spans="1:16" ht="12.75" customHeight="1">
      <c r="A371" s="56">
        <v>236</v>
      </c>
      <c r="B371" s="80" t="s">
        <v>341</v>
      </c>
      <c r="C371" s="54" t="s">
        <v>1819</v>
      </c>
      <c r="E371" s="56">
        <v>253</v>
      </c>
      <c r="F371" s="54" t="s">
        <v>516</v>
      </c>
      <c r="J371" s="54" t="s">
        <v>714</v>
      </c>
      <c r="M371" s="64"/>
      <c r="N371" s="77"/>
      <c r="O371" s="153" t="s">
        <v>93</v>
      </c>
      <c r="P371" s="201">
        <v>1</v>
      </c>
    </row>
    <row r="372" spans="1:16" ht="12.75" customHeight="1">
      <c r="A372" s="56">
        <v>237</v>
      </c>
      <c r="B372" s="80" t="s">
        <v>342</v>
      </c>
      <c r="C372" s="54" t="s">
        <v>1819</v>
      </c>
      <c r="E372" s="56">
        <v>373</v>
      </c>
      <c r="F372" s="54" t="s">
        <v>517</v>
      </c>
      <c r="J372" s="54" t="s">
        <v>715</v>
      </c>
      <c r="M372" s="64"/>
      <c r="N372" s="77"/>
      <c r="O372" s="153" t="s">
        <v>93</v>
      </c>
      <c r="P372" s="201">
        <v>1</v>
      </c>
    </row>
    <row r="373" spans="1:16" ht="12.75" customHeight="1">
      <c r="A373" s="56">
        <v>238</v>
      </c>
      <c r="B373" s="80" t="s">
        <v>343</v>
      </c>
      <c r="C373" s="54" t="s">
        <v>1819</v>
      </c>
      <c r="E373" s="56">
        <v>503</v>
      </c>
      <c r="F373" s="54" t="s">
        <v>518</v>
      </c>
      <c r="J373" s="54" t="s">
        <v>716</v>
      </c>
      <c r="M373" s="64"/>
      <c r="N373" s="77"/>
      <c r="O373" s="153" t="s">
        <v>93</v>
      </c>
      <c r="P373" s="201">
        <v>1</v>
      </c>
    </row>
    <row r="374" spans="1:16" ht="12.75" customHeight="1">
      <c r="A374" s="56">
        <v>239</v>
      </c>
      <c r="B374" s="80" t="s">
        <v>344</v>
      </c>
      <c r="C374" s="54" t="s">
        <v>1819</v>
      </c>
      <c r="E374" s="56">
        <v>753</v>
      </c>
      <c r="F374" s="54" t="s">
        <v>519</v>
      </c>
      <c r="I374" s="29"/>
      <c r="J374" s="54" t="s">
        <v>717</v>
      </c>
      <c r="M374" s="64"/>
      <c r="N374" s="107"/>
      <c r="O374" s="153" t="s">
        <v>93</v>
      </c>
      <c r="P374" s="201">
        <v>1</v>
      </c>
    </row>
    <row r="375" spans="2:16" ht="12.75" customHeight="1">
      <c r="B375" s="80"/>
      <c r="I375" s="29"/>
      <c r="J375" s="54" t="s">
        <v>541</v>
      </c>
      <c r="M375" s="64"/>
      <c r="N375" s="77"/>
      <c r="O375" s="153"/>
      <c r="P375" s="271">
        <v>0</v>
      </c>
    </row>
    <row r="376" spans="1:16" ht="12.75" customHeight="1">
      <c r="A376" s="68"/>
      <c r="B376" s="81"/>
      <c r="C376" s="66"/>
      <c r="D376" s="66"/>
      <c r="E376" s="68"/>
      <c r="F376" s="66"/>
      <c r="G376" s="68"/>
      <c r="H376" s="66"/>
      <c r="I376" s="94"/>
      <c r="J376" s="66" t="s">
        <v>542</v>
      </c>
      <c r="K376" s="68"/>
      <c r="L376" s="66"/>
      <c r="M376" s="67"/>
      <c r="N376" s="78"/>
      <c r="O376" s="154"/>
      <c r="P376" s="270">
        <v>0</v>
      </c>
    </row>
    <row r="377" spans="2:16" ht="12.75" customHeight="1">
      <c r="B377" s="80"/>
      <c r="I377" s="29"/>
      <c r="M377" s="64"/>
      <c r="O377" s="153"/>
      <c r="P377" s="271"/>
    </row>
    <row r="378" spans="2:16" ht="12.75" customHeight="1">
      <c r="B378" s="80"/>
      <c r="I378" s="29"/>
      <c r="M378" s="64"/>
      <c r="O378" s="153"/>
      <c r="P378" s="271"/>
    </row>
    <row r="379" spans="2:15" ht="15.75">
      <c r="B379" s="55"/>
      <c r="F379" s="179"/>
      <c r="I379" s="196" t="s">
        <v>1823</v>
      </c>
      <c r="K379" s="87"/>
      <c r="N379" s="58"/>
      <c r="O379" s="146"/>
    </row>
    <row r="380" spans="10:22" ht="12.75" customHeight="1">
      <c r="J380" s="54" t="s">
        <v>1809</v>
      </c>
      <c r="K380" s="56" t="s">
        <v>1810</v>
      </c>
      <c r="M380" s="54" t="s">
        <v>1811</v>
      </c>
      <c r="N380" s="59" t="s">
        <v>1812</v>
      </c>
      <c r="P380" s="201"/>
      <c r="V380"/>
    </row>
    <row r="381" spans="1:16" s="62" customFormat="1" ht="12.75" customHeight="1">
      <c r="A381" s="61" t="s">
        <v>1813</v>
      </c>
      <c r="B381" s="60" t="s">
        <v>1622</v>
      </c>
      <c r="C381" s="60" t="s">
        <v>1814</v>
      </c>
      <c r="D381" s="60" t="s">
        <v>1736</v>
      </c>
      <c r="E381" s="61" t="s">
        <v>3043</v>
      </c>
      <c r="F381" s="91" t="s">
        <v>1815</v>
      </c>
      <c r="G381" s="61" t="s">
        <v>1816</v>
      </c>
      <c r="H381" s="60" t="s">
        <v>2832</v>
      </c>
      <c r="I381" s="61" t="s">
        <v>1817</v>
      </c>
      <c r="J381" s="28" t="s">
        <v>2833</v>
      </c>
      <c r="K381" s="93" t="s">
        <v>3044</v>
      </c>
      <c r="L381" s="28" t="s">
        <v>3045</v>
      </c>
      <c r="M381" s="92" t="s">
        <v>3046</v>
      </c>
      <c r="N381" s="28" t="s">
        <v>3047</v>
      </c>
      <c r="O381" s="61" t="s">
        <v>2620</v>
      </c>
      <c r="P381" s="145" t="s">
        <v>1801</v>
      </c>
    </row>
    <row r="382" spans="9:22" ht="12.75" customHeight="1">
      <c r="I382" s="56" t="s">
        <v>1818</v>
      </c>
      <c r="K382" s="93"/>
      <c r="L382" s="58"/>
      <c r="M382" s="56"/>
      <c r="P382" s="201"/>
      <c r="V382"/>
    </row>
    <row r="383" spans="12:22" ht="12.75" customHeight="1">
      <c r="L383" s="58"/>
      <c r="P383" s="201"/>
      <c r="V383"/>
    </row>
    <row r="384" spans="1:16" ht="12.75" customHeight="1">
      <c r="A384" s="56">
        <v>240</v>
      </c>
      <c r="B384" s="80" t="s">
        <v>345</v>
      </c>
      <c r="C384" s="54" t="s">
        <v>1819</v>
      </c>
      <c r="D384" s="54" t="s">
        <v>1724</v>
      </c>
      <c r="E384" s="56">
        <v>-147</v>
      </c>
      <c r="F384" s="54" t="s">
        <v>520</v>
      </c>
      <c r="G384" s="56" t="s">
        <v>718</v>
      </c>
      <c r="J384" s="54" t="s">
        <v>719</v>
      </c>
      <c r="K384" s="56" t="s">
        <v>3096</v>
      </c>
      <c r="L384" s="54" t="s">
        <v>1240</v>
      </c>
      <c r="M384" s="64" t="s">
        <v>1252</v>
      </c>
      <c r="N384" s="77" t="s">
        <v>1262</v>
      </c>
      <c r="O384" s="153" t="s">
        <v>93</v>
      </c>
      <c r="P384" s="201">
        <v>1</v>
      </c>
    </row>
    <row r="385" spans="1:16" ht="12.75" customHeight="1">
      <c r="A385" s="56">
        <v>241</v>
      </c>
      <c r="B385" s="80" t="s">
        <v>346</v>
      </c>
      <c r="C385" s="54" t="s">
        <v>1819</v>
      </c>
      <c r="E385" s="56">
        <v>160</v>
      </c>
      <c r="F385" s="54" t="s">
        <v>521</v>
      </c>
      <c r="J385" s="54" t="s">
        <v>720</v>
      </c>
      <c r="K385" s="56" t="s">
        <v>3097</v>
      </c>
      <c r="L385" s="54" t="s">
        <v>1241</v>
      </c>
      <c r="M385" s="64" t="s">
        <v>1253</v>
      </c>
      <c r="N385" s="77" t="s">
        <v>1263</v>
      </c>
      <c r="O385" s="153" t="s">
        <v>93</v>
      </c>
      <c r="P385" s="201">
        <v>1</v>
      </c>
    </row>
    <row r="386" spans="1:16" ht="12.75" customHeight="1">
      <c r="A386" s="56">
        <v>242</v>
      </c>
      <c r="B386" s="80" t="s">
        <v>347</v>
      </c>
      <c r="C386" s="54" t="s">
        <v>1819</v>
      </c>
      <c r="E386" s="56">
        <v>253</v>
      </c>
      <c r="F386" s="54" t="s">
        <v>522</v>
      </c>
      <c r="J386" s="54" t="s">
        <v>721</v>
      </c>
      <c r="M386" s="64"/>
      <c r="O386" s="153" t="s">
        <v>93</v>
      </c>
      <c r="P386" s="201">
        <v>1</v>
      </c>
    </row>
    <row r="387" spans="1:16" ht="12.75" customHeight="1">
      <c r="A387" s="56">
        <v>243</v>
      </c>
      <c r="B387" s="80" t="s">
        <v>348</v>
      </c>
      <c r="C387" s="54" t="s">
        <v>1819</v>
      </c>
      <c r="E387" s="56">
        <v>373</v>
      </c>
      <c r="F387" s="54" t="s">
        <v>523</v>
      </c>
      <c r="J387" s="54" t="s">
        <v>722</v>
      </c>
      <c r="M387" s="64"/>
      <c r="O387" s="153" t="s">
        <v>93</v>
      </c>
      <c r="P387" s="201">
        <v>1</v>
      </c>
    </row>
    <row r="388" spans="1:16" ht="12.75" customHeight="1">
      <c r="A388" s="56">
        <v>244</v>
      </c>
      <c r="B388" s="80" t="s">
        <v>349</v>
      </c>
      <c r="C388" s="54" t="s">
        <v>1819</v>
      </c>
      <c r="E388" s="56">
        <v>503</v>
      </c>
      <c r="F388" s="54" t="s">
        <v>524</v>
      </c>
      <c r="J388" s="54" t="s">
        <v>723</v>
      </c>
      <c r="M388" s="64"/>
      <c r="O388" s="153" t="s">
        <v>93</v>
      </c>
      <c r="P388" s="201">
        <v>1</v>
      </c>
    </row>
    <row r="389" spans="1:16" ht="12.75" customHeight="1">
      <c r="A389" s="56">
        <v>245</v>
      </c>
      <c r="B389" s="80" t="s">
        <v>350</v>
      </c>
      <c r="C389" s="54" t="s">
        <v>1819</v>
      </c>
      <c r="E389" s="56">
        <v>753</v>
      </c>
      <c r="F389" s="54" t="s">
        <v>525</v>
      </c>
      <c r="I389" s="29"/>
      <c r="J389" s="54" t="s">
        <v>724</v>
      </c>
      <c r="M389" s="64"/>
      <c r="O389" s="153" t="s">
        <v>93</v>
      </c>
      <c r="P389" s="201">
        <v>1</v>
      </c>
    </row>
    <row r="390" spans="2:16" ht="12.75" customHeight="1">
      <c r="B390" s="80"/>
      <c r="I390" s="29"/>
      <c r="J390" s="54" t="s">
        <v>543</v>
      </c>
      <c r="M390" s="64"/>
      <c r="O390" s="153"/>
      <c r="P390" s="271">
        <v>0</v>
      </c>
    </row>
    <row r="391" spans="1:16" ht="12.75" customHeight="1">
      <c r="A391" s="68"/>
      <c r="B391" s="81"/>
      <c r="C391" s="66"/>
      <c r="D391" s="66"/>
      <c r="E391" s="68"/>
      <c r="F391" s="66"/>
      <c r="G391" s="68"/>
      <c r="H391" s="66"/>
      <c r="I391" s="94"/>
      <c r="J391" s="66" t="s">
        <v>544</v>
      </c>
      <c r="K391" s="68"/>
      <c r="L391" s="66"/>
      <c r="M391" s="67"/>
      <c r="N391" s="257"/>
      <c r="O391" s="154"/>
      <c r="P391" s="270">
        <v>0</v>
      </c>
    </row>
    <row r="392" spans="1:16" ht="12.75" customHeight="1">
      <c r="A392" s="56">
        <v>246</v>
      </c>
      <c r="B392" s="80" t="s">
        <v>351</v>
      </c>
      <c r="C392" s="54" t="s">
        <v>1819</v>
      </c>
      <c r="D392" s="54" t="s">
        <v>1727</v>
      </c>
      <c r="E392" s="56">
        <v>-147</v>
      </c>
      <c r="F392" s="54" t="s">
        <v>526</v>
      </c>
      <c r="G392" s="56" t="s">
        <v>725</v>
      </c>
      <c r="J392" s="54" t="s">
        <v>726</v>
      </c>
      <c r="K392" s="56" t="s">
        <v>3096</v>
      </c>
      <c r="L392" s="54" t="s">
        <v>1242</v>
      </c>
      <c r="M392" s="64" t="s">
        <v>1254</v>
      </c>
      <c r="N392" s="77" t="s">
        <v>1264</v>
      </c>
      <c r="O392" s="153" t="s">
        <v>93</v>
      </c>
      <c r="P392" s="201">
        <v>1</v>
      </c>
    </row>
    <row r="393" spans="1:16" ht="12.75" customHeight="1">
      <c r="A393" s="56">
        <v>247</v>
      </c>
      <c r="B393" s="80" t="s">
        <v>352</v>
      </c>
      <c r="C393" s="54" t="s">
        <v>1819</v>
      </c>
      <c r="E393" s="56">
        <v>160</v>
      </c>
      <c r="F393" s="54" t="s">
        <v>527</v>
      </c>
      <c r="J393" s="54" t="s">
        <v>727</v>
      </c>
      <c r="K393" s="56" t="s">
        <v>3097</v>
      </c>
      <c r="L393" s="54" t="s">
        <v>1243</v>
      </c>
      <c r="M393" s="64" t="s">
        <v>1255</v>
      </c>
      <c r="N393" s="77" t="s">
        <v>1265</v>
      </c>
      <c r="O393" s="153" t="s">
        <v>93</v>
      </c>
      <c r="P393" s="201">
        <v>1</v>
      </c>
    </row>
    <row r="394" spans="1:16" s="62" customFormat="1" ht="12.75" customHeight="1">
      <c r="A394" s="56">
        <v>248</v>
      </c>
      <c r="B394" s="80" t="s">
        <v>353</v>
      </c>
      <c r="C394" s="54" t="s">
        <v>1819</v>
      </c>
      <c r="D394" s="54"/>
      <c r="E394" s="56">
        <v>253</v>
      </c>
      <c r="F394" s="54" t="s">
        <v>528</v>
      </c>
      <c r="G394" s="56"/>
      <c r="H394" s="54"/>
      <c r="I394" s="56"/>
      <c r="J394" s="54" t="s">
        <v>728</v>
      </c>
      <c r="K394" s="56"/>
      <c r="L394" s="54"/>
      <c r="M394" s="64"/>
      <c r="N394" s="41"/>
      <c r="O394" s="153" t="s">
        <v>93</v>
      </c>
      <c r="P394" s="201">
        <v>1</v>
      </c>
    </row>
    <row r="395" spans="1:16" ht="12.75" customHeight="1">
      <c r="A395" s="56">
        <v>249</v>
      </c>
      <c r="B395" s="80" t="s">
        <v>354</v>
      </c>
      <c r="C395" s="54" t="s">
        <v>1819</v>
      </c>
      <c r="E395" s="56">
        <v>373</v>
      </c>
      <c r="F395" s="54" t="s">
        <v>529</v>
      </c>
      <c r="J395" s="54" t="s">
        <v>729</v>
      </c>
      <c r="M395" s="64"/>
      <c r="O395" s="153" t="s">
        <v>93</v>
      </c>
      <c r="P395" s="201">
        <v>1</v>
      </c>
    </row>
    <row r="396" spans="1:16" ht="12.75" customHeight="1">
      <c r="A396" s="56">
        <v>250</v>
      </c>
      <c r="B396" s="80" t="s">
        <v>355</v>
      </c>
      <c r="C396" s="54" t="s">
        <v>1819</v>
      </c>
      <c r="E396" s="56">
        <v>503</v>
      </c>
      <c r="F396" s="54" t="s">
        <v>579</v>
      </c>
      <c r="J396" s="54" t="s">
        <v>730</v>
      </c>
      <c r="M396" s="64"/>
      <c r="O396" s="153" t="s">
        <v>93</v>
      </c>
      <c r="P396" s="201">
        <v>1</v>
      </c>
    </row>
    <row r="397" spans="1:16" ht="12.75" customHeight="1">
      <c r="A397" s="56">
        <v>251</v>
      </c>
      <c r="B397" s="80" t="s">
        <v>356</v>
      </c>
      <c r="C397" s="54" t="s">
        <v>1819</v>
      </c>
      <c r="E397" s="56">
        <v>753</v>
      </c>
      <c r="F397" s="54" t="s">
        <v>580</v>
      </c>
      <c r="I397" s="29"/>
      <c r="J397" s="54" t="s">
        <v>731</v>
      </c>
      <c r="M397" s="64"/>
      <c r="O397" s="153" t="s">
        <v>93</v>
      </c>
      <c r="P397" s="201">
        <v>1</v>
      </c>
    </row>
    <row r="398" spans="2:16" ht="12.75" customHeight="1">
      <c r="B398" s="80"/>
      <c r="I398" s="29"/>
      <c r="J398" s="54" t="s">
        <v>545</v>
      </c>
      <c r="M398" s="64"/>
      <c r="O398" s="153"/>
      <c r="P398" s="271">
        <v>0</v>
      </c>
    </row>
    <row r="399" spans="1:16" ht="12.75" customHeight="1">
      <c r="A399" s="68"/>
      <c r="B399" s="81"/>
      <c r="C399" s="66"/>
      <c r="D399" s="66"/>
      <c r="E399" s="68"/>
      <c r="F399" s="66"/>
      <c r="G399" s="68"/>
      <c r="H399" s="66"/>
      <c r="I399" s="94"/>
      <c r="J399" s="66" t="s">
        <v>546</v>
      </c>
      <c r="K399" s="68"/>
      <c r="L399" s="66"/>
      <c r="M399" s="67"/>
      <c r="N399" s="257"/>
      <c r="O399" s="154"/>
      <c r="P399" s="270">
        <v>0</v>
      </c>
    </row>
    <row r="400" spans="1:16" ht="12.75" customHeight="1">
      <c r="A400" s="56">
        <v>252</v>
      </c>
      <c r="B400" s="80" t="s">
        <v>357</v>
      </c>
      <c r="C400" s="54" t="s">
        <v>1819</v>
      </c>
      <c r="D400" s="54" t="s">
        <v>1728</v>
      </c>
      <c r="E400" s="56">
        <v>-147</v>
      </c>
      <c r="F400" s="54" t="s">
        <v>581</v>
      </c>
      <c r="G400" s="56" t="s">
        <v>732</v>
      </c>
      <c r="J400" s="54" t="s">
        <v>733</v>
      </c>
      <c r="K400" s="56" t="s">
        <v>3096</v>
      </c>
      <c r="L400" s="54" t="s">
        <v>1244</v>
      </c>
      <c r="M400" s="64" t="s">
        <v>1256</v>
      </c>
      <c r="N400" s="77" t="s">
        <v>1266</v>
      </c>
      <c r="O400" s="153" t="s">
        <v>93</v>
      </c>
      <c r="P400" s="201">
        <v>1</v>
      </c>
    </row>
    <row r="401" spans="1:16" ht="12.75" customHeight="1">
      <c r="A401" s="56">
        <v>253</v>
      </c>
      <c r="B401" s="80" t="s">
        <v>358</v>
      </c>
      <c r="C401" s="54" t="s">
        <v>1819</v>
      </c>
      <c r="E401" s="56">
        <v>160</v>
      </c>
      <c r="F401" s="54" t="s">
        <v>582</v>
      </c>
      <c r="J401" s="54" t="s">
        <v>734</v>
      </c>
      <c r="K401" s="56" t="s">
        <v>3097</v>
      </c>
      <c r="L401" s="54" t="s">
        <v>1245</v>
      </c>
      <c r="M401" s="64" t="s">
        <v>1257</v>
      </c>
      <c r="N401" s="77" t="s">
        <v>1267</v>
      </c>
      <c r="O401" s="153" t="s">
        <v>93</v>
      </c>
      <c r="P401" s="201">
        <v>1</v>
      </c>
    </row>
    <row r="402" spans="1:16" ht="12.75" customHeight="1">
      <c r="A402" s="56">
        <v>254</v>
      </c>
      <c r="B402" s="80" t="s">
        <v>359</v>
      </c>
      <c r="C402" s="54" t="s">
        <v>1819</v>
      </c>
      <c r="E402" s="56">
        <v>253</v>
      </c>
      <c r="F402" s="54" t="s">
        <v>583</v>
      </c>
      <c r="J402" s="54" t="s">
        <v>735</v>
      </c>
      <c r="M402" s="64"/>
      <c r="O402" s="153" t="s">
        <v>93</v>
      </c>
      <c r="P402" s="201">
        <v>1</v>
      </c>
    </row>
    <row r="403" spans="1:16" ht="12.75" customHeight="1">
      <c r="A403" s="56">
        <v>255</v>
      </c>
      <c r="B403" s="80" t="s">
        <v>360</v>
      </c>
      <c r="C403" s="54" t="s">
        <v>1819</v>
      </c>
      <c r="E403" s="56">
        <v>373</v>
      </c>
      <c r="F403" s="54" t="s">
        <v>584</v>
      </c>
      <c r="J403" s="54" t="s">
        <v>736</v>
      </c>
      <c r="M403" s="64"/>
      <c r="O403" s="153" t="s">
        <v>93</v>
      </c>
      <c r="P403" s="201">
        <v>1</v>
      </c>
    </row>
    <row r="404" spans="1:16" ht="12.75" customHeight="1">
      <c r="A404" s="56">
        <v>256</v>
      </c>
      <c r="B404" s="80" t="s">
        <v>361</v>
      </c>
      <c r="C404" s="54" t="s">
        <v>1819</v>
      </c>
      <c r="E404" s="56">
        <v>503</v>
      </c>
      <c r="F404" s="54" t="s">
        <v>585</v>
      </c>
      <c r="J404" s="54" t="s">
        <v>737</v>
      </c>
      <c r="M404" s="64"/>
      <c r="O404" s="153" t="s">
        <v>93</v>
      </c>
      <c r="P404" s="201">
        <v>1</v>
      </c>
    </row>
    <row r="405" spans="1:16" ht="12.75" customHeight="1">
      <c r="A405" s="56">
        <v>257</v>
      </c>
      <c r="B405" s="91" t="s">
        <v>362</v>
      </c>
      <c r="C405" s="54" t="s">
        <v>1819</v>
      </c>
      <c r="E405" s="56">
        <v>753</v>
      </c>
      <c r="F405" s="54" t="s">
        <v>586</v>
      </c>
      <c r="I405" s="29"/>
      <c r="J405" s="54" t="s">
        <v>731</v>
      </c>
      <c r="M405" s="64"/>
      <c r="O405" s="153" t="s">
        <v>93</v>
      </c>
      <c r="P405" s="201">
        <v>1</v>
      </c>
    </row>
    <row r="406" spans="4:16" ht="12.75" customHeight="1">
      <c r="D406" s="64"/>
      <c r="E406" s="74"/>
      <c r="G406" s="74"/>
      <c r="H406" s="64"/>
      <c r="J406" s="54" t="s">
        <v>3019</v>
      </c>
      <c r="M406" s="64"/>
      <c r="O406" s="151"/>
      <c r="P406" s="271">
        <v>0</v>
      </c>
    </row>
    <row r="407" spans="1:16" ht="12.75" customHeight="1">
      <c r="A407" s="68"/>
      <c r="B407" s="66"/>
      <c r="C407" s="66"/>
      <c r="D407" s="66"/>
      <c r="E407" s="68"/>
      <c r="F407" s="66"/>
      <c r="G407" s="68"/>
      <c r="H407" s="66"/>
      <c r="I407" s="68"/>
      <c r="J407" s="66" t="s">
        <v>546</v>
      </c>
      <c r="K407" s="68"/>
      <c r="L407" s="66"/>
      <c r="M407" s="67"/>
      <c r="N407" s="257"/>
      <c r="O407" s="68"/>
      <c r="P407" s="270">
        <v>0</v>
      </c>
    </row>
    <row r="408" ht="12.75" customHeight="1">
      <c r="P408" s="44"/>
    </row>
    <row r="409" ht="12.75" customHeight="1">
      <c r="P409" s="44"/>
    </row>
    <row r="410" spans="14:16" ht="12.75" customHeight="1">
      <c r="N410" s="54"/>
      <c r="P410" s="44"/>
    </row>
    <row r="411" spans="9:16" ht="12.75" customHeight="1">
      <c r="I411" s="29"/>
      <c r="N411" s="54"/>
      <c r="P411" s="44"/>
    </row>
    <row r="412" ht="12.75" customHeight="1">
      <c r="P412" s="44"/>
    </row>
    <row r="413" ht="12.75" customHeight="1">
      <c r="P413" s="44"/>
    </row>
    <row r="414" ht="12.75" customHeight="1">
      <c r="P414" s="44"/>
    </row>
    <row r="415" ht="12.75" customHeight="1">
      <c r="P415" s="44"/>
    </row>
    <row r="416" ht="12.75">
      <c r="P416" s="44"/>
    </row>
    <row r="417" spans="9:16" ht="12.75">
      <c r="I417" s="29"/>
      <c r="P417" s="44"/>
    </row>
    <row r="418" ht="12.75">
      <c r="P418" s="44"/>
    </row>
    <row r="419" ht="12.75">
      <c r="P419" s="44"/>
    </row>
    <row r="420" ht="12.75">
      <c r="P420" s="44"/>
    </row>
    <row r="421" ht="12.75">
      <c r="P421" s="44"/>
    </row>
    <row r="422" ht="12.75">
      <c r="P422" s="44"/>
    </row>
    <row r="423" spans="9:16" ht="12.75">
      <c r="I423" s="29"/>
      <c r="P423" s="44"/>
    </row>
    <row r="424" ht="12.75">
      <c r="P424" s="44"/>
    </row>
    <row r="425" ht="12.75">
      <c r="P425" s="44"/>
    </row>
    <row r="426" ht="12.75">
      <c r="P426" s="44"/>
    </row>
    <row r="427" ht="12.75">
      <c r="P427" s="44"/>
    </row>
    <row r="428" ht="12.75">
      <c r="P428" s="44"/>
    </row>
    <row r="429" spans="1:16" s="62" customFormat="1" ht="12.75">
      <c r="A429" s="56"/>
      <c r="B429" s="54"/>
      <c r="C429" s="54"/>
      <c r="D429" s="54"/>
      <c r="E429" s="56"/>
      <c r="F429" s="54"/>
      <c r="G429" s="56"/>
      <c r="H429" s="54"/>
      <c r="I429" s="29"/>
      <c r="J429" s="54"/>
      <c r="K429" s="56"/>
      <c r="L429" s="54"/>
      <c r="M429" s="54"/>
      <c r="N429" s="41"/>
      <c r="O429" s="56"/>
      <c r="P429" s="44"/>
    </row>
    <row r="430" spans="1:16" s="62" customFormat="1" ht="12.75">
      <c r="A430" s="56"/>
      <c r="B430" s="54"/>
      <c r="C430" s="54"/>
      <c r="D430" s="54"/>
      <c r="E430" s="56"/>
      <c r="F430" s="54"/>
      <c r="G430" s="56"/>
      <c r="H430" s="54"/>
      <c r="I430" s="56"/>
      <c r="J430" s="54"/>
      <c r="K430" s="56"/>
      <c r="L430" s="54"/>
      <c r="M430" s="54"/>
      <c r="N430" s="41"/>
      <c r="O430" s="56"/>
      <c r="P430" s="44"/>
    </row>
    <row r="431" ht="12.75">
      <c r="P431" s="44"/>
    </row>
    <row r="432" ht="12.75">
      <c r="P432" s="44"/>
    </row>
    <row r="433" ht="12.75">
      <c r="P433" s="44"/>
    </row>
    <row r="434" ht="12.75">
      <c r="P434" s="44"/>
    </row>
    <row r="435" spans="1:16" s="62" customFormat="1" ht="12.75">
      <c r="A435" s="56"/>
      <c r="B435" s="54"/>
      <c r="C435" s="54"/>
      <c r="D435" s="54"/>
      <c r="E435" s="56"/>
      <c r="F435" s="54"/>
      <c r="G435" s="56"/>
      <c r="H435" s="54"/>
      <c r="I435" s="29"/>
      <c r="J435" s="54"/>
      <c r="K435" s="56"/>
      <c r="L435" s="54"/>
      <c r="M435" s="54"/>
      <c r="N435" s="41"/>
      <c r="O435" s="56"/>
      <c r="P435" s="44"/>
    </row>
    <row r="436" spans="1:16" s="62" customFormat="1" ht="12.75">
      <c r="A436" s="56"/>
      <c r="B436" s="54"/>
      <c r="C436" s="54"/>
      <c r="D436" s="54"/>
      <c r="E436" s="56"/>
      <c r="F436" s="54"/>
      <c r="G436" s="56"/>
      <c r="H436" s="54"/>
      <c r="I436" s="56"/>
      <c r="J436" s="54"/>
      <c r="K436" s="56"/>
      <c r="L436" s="54"/>
      <c r="M436" s="54"/>
      <c r="N436" s="41"/>
      <c r="O436" s="56"/>
      <c r="P436" s="44"/>
    </row>
    <row r="437" ht="12.75">
      <c r="P437" s="44"/>
    </row>
    <row r="438" ht="12.75">
      <c r="P438" s="44"/>
    </row>
    <row r="439" ht="12.75">
      <c r="P439" s="44"/>
    </row>
    <row r="440" ht="12.75">
      <c r="P440" s="44"/>
    </row>
    <row r="441" spans="9:16" ht="12.75">
      <c r="I441" s="29"/>
      <c r="P441" s="44"/>
    </row>
    <row r="442" spans="9:16" ht="12.75">
      <c r="I442" s="74"/>
      <c r="P442" s="44"/>
    </row>
    <row r="443" ht="12.75">
      <c r="P443" s="44"/>
    </row>
    <row r="444" ht="12.75">
      <c r="P444" s="44"/>
    </row>
    <row r="445" ht="12.75">
      <c r="P445" s="44"/>
    </row>
    <row r="446" ht="12.75">
      <c r="P446" s="44"/>
    </row>
    <row r="447" ht="12.75">
      <c r="P447" s="44"/>
    </row>
    <row r="448" ht="12.75">
      <c r="P448" s="44"/>
    </row>
    <row r="449" ht="12.75">
      <c r="P449" s="44"/>
    </row>
  </sheetData>
  <printOptions/>
  <pageMargins left="0.35" right="0.35" top="0.5" bottom="0.5" header="0.5" footer="0.5"/>
  <pageSetup horizontalDpi="355" verticalDpi="355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67"/>
  <sheetViews>
    <sheetView workbookViewId="0" topLeftCell="A1">
      <selection activeCell="P3" sqref="P3"/>
    </sheetView>
  </sheetViews>
  <sheetFormatPr defaultColWidth="9.140625" defaultRowHeight="12.75"/>
  <cols>
    <col min="1" max="1" width="5.57421875" style="1" customWidth="1"/>
    <col min="2" max="2" width="14.140625" style="2" customWidth="1"/>
    <col min="3" max="3" width="4.8515625" style="2" customWidth="1"/>
    <col min="4" max="4" width="14.421875" style="11" customWidth="1"/>
    <col min="5" max="5" width="5.140625" style="2" customWidth="1"/>
    <col min="6" max="6" width="13.57421875" style="11" customWidth="1"/>
    <col min="7" max="7" width="5.00390625" style="1" customWidth="1"/>
    <col min="8" max="8" width="4.7109375" style="11" customWidth="1"/>
    <col min="9" max="9" width="4.421875" style="57" customWidth="1"/>
    <col min="10" max="10" width="4.7109375" style="0" customWidth="1"/>
    <col min="11" max="11" width="4.00390625" style="0" customWidth="1"/>
    <col min="12" max="12" width="15.421875" style="0" customWidth="1"/>
    <col min="13" max="13" width="11.140625" style="12" customWidth="1"/>
    <col min="14" max="14" width="5.57421875" style="6" customWidth="1"/>
    <col min="15" max="15" width="5.140625" style="6" customWidth="1"/>
    <col min="16" max="16" width="15.7109375" style="6" customWidth="1"/>
    <col min="17" max="17" width="12.28125" style="6" customWidth="1"/>
    <col min="18" max="18" width="2.140625" style="0" customWidth="1"/>
    <col min="19" max="19" width="10.00390625" style="0" customWidth="1"/>
    <col min="20" max="20" width="5.57421875" style="0" customWidth="1"/>
    <col min="21" max="21" width="4.57421875" style="0" customWidth="1"/>
    <col min="22" max="22" width="16.28125" style="0" customWidth="1"/>
    <col min="23" max="23" width="13.28125" style="57" customWidth="1"/>
    <col min="24" max="24" width="17.00390625" style="0" customWidth="1"/>
  </cols>
  <sheetData>
    <row r="1" spans="1:21" ht="15.75">
      <c r="A1" s="26"/>
      <c r="B1" s="269" t="s">
        <v>3000</v>
      </c>
      <c r="E1" s="27" t="s">
        <v>1620</v>
      </c>
      <c r="G1" s="26"/>
      <c r="H1" s="4"/>
      <c r="M1" s="269"/>
      <c r="N1" s="48"/>
      <c r="O1" s="4"/>
      <c r="Q1" s="4" t="s">
        <v>1620</v>
      </c>
      <c r="S1" s="2"/>
      <c r="T1" s="48"/>
      <c r="U1" s="4"/>
    </row>
    <row r="2" spans="2:22" ht="15.75">
      <c r="B2" s="158"/>
      <c r="C2" s="3"/>
      <c r="D2" s="4"/>
      <c r="E2" s="3"/>
      <c r="F2" s="4"/>
      <c r="H2" s="4"/>
      <c r="M2" s="156"/>
      <c r="N2" s="48"/>
      <c r="O2" s="4"/>
      <c r="P2" s="4"/>
      <c r="Q2" s="57"/>
      <c r="S2" s="156"/>
      <c r="T2" s="48"/>
      <c r="U2" s="4"/>
      <c r="V2" s="4"/>
    </row>
    <row r="3" spans="3:23" ht="15.75">
      <c r="C3" s="3"/>
      <c r="E3" s="3"/>
      <c r="G3" s="28" t="s">
        <v>1734</v>
      </c>
      <c r="H3" s="7"/>
      <c r="I3" s="50"/>
      <c r="M3" s="5" t="s">
        <v>1623</v>
      </c>
      <c r="N3" s="7" t="s">
        <v>1621</v>
      </c>
      <c r="O3" s="233"/>
      <c r="P3" s="162" t="s">
        <v>1622</v>
      </c>
      <c r="Q3" s="162" t="s">
        <v>1736</v>
      </c>
      <c r="S3" s="5" t="s">
        <v>1623</v>
      </c>
      <c r="T3" s="7" t="s">
        <v>1621</v>
      </c>
      <c r="U3" s="233"/>
      <c r="V3" s="162" t="s">
        <v>1622</v>
      </c>
      <c r="W3" s="162" t="s">
        <v>1736</v>
      </c>
    </row>
    <row r="4" spans="1:23" ht="12.75">
      <c r="A4" s="30" t="s">
        <v>1737</v>
      </c>
      <c r="B4" s="30" t="s">
        <v>1736</v>
      </c>
      <c r="C4" s="8" t="s">
        <v>1738</v>
      </c>
      <c r="D4" s="5" t="s">
        <v>1623</v>
      </c>
      <c r="E4" s="8" t="s">
        <v>1739</v>
      </c>
      <c r="F4" s="5" t="s">
        <v>1623</v>
      </c>
      <c r="G4" s="30" t="s">
        <v>1740</v>
      </c>
      <c r="H4" s="31" t="s">
        <v>1741</v>
      </c>
      <c r="I4" s="31" t="s">
        <v>1742</v>
      </c>
      <c r="M4" s="5"/>
      <c r="N4" s="32" t="s">
        <v>1743</v>
      </c>
      <c r="O4" s="15" t="s">
        <v>1624</v>
      </c>
      <c r="P4" s="48"/>
      <c r="Q4" s="48"/>
      <c r="S4" s="5"/>
      <c r="T4" s="32" t="s">
        <v>1743</v>
      </c>
      <c r="U4" s="15" t="s">
        <v>1624</v>
      </c>
      <c r="V4" s="48"/>
      <c r="W4" s="48"/>
    </row>
    <row r="5" spans="2:17" ht="12.75">
      <c r="B5" s="10"/>
      <c r="C5" s="10"/>
      <c r="D5" s="5"/>
      <c r="E5" s="10"/>
      <c r="F5" s="5"/>
      <c r="I5" s="50"/>
      <c r="N5" s="48"/>
      <c r="O5" s="48"/>
      <c r="P5" s="48"/>
      <c r="Q5" s="48"/>
    </row>
    <row r="6" spans="1:23" ht="12.75">
      <c r="A6" s="1">
        <v>1</v>
      </c>
      <c r="B6" s="16" t="s">
        <v>1304</v>
      </c>
      <c r="C6" s="159">
        <v>3</v>
      </c>
      <c r="D6" s="38" t="s">
        <v>1625</v>
      </c>
      <c r="E6" s="159">
        <v>3</v>
      </c>
      <c r="F6" s="38"/>
      <c r="G6" s="1">
        <v>1</v>
      </c>
      <c r="H6" s="29">
        <v>1</v>
      </c>
      <c r="I6" s="29">
        <v>1</v>
      </c>
      <c r="M6" s="33" t="s">
        <v>1625</v>
      </c>
      <c r="N6" s="32" t="s">
        <v>1744</v>
      </c>
      <c r="O6" s="48">
        <v>7</v>
      </c>
      <c r="P6" s="169" t="s">
        <v>605</v>
      </c>
      <c r="Q6" s="110" t="s">
        <v>1304</v>
      </c>
      <c r="S6" s="33" t="s">
        <v>1128</v>
      </c>
      <c r="T6" s="32" t="s">
        <v>1773</v>
      </c>
      <c r="U6" s="48">
        <v>8</v>
      </c>
      <c r="V6" s="169" t="s">
        <v>620</v>
      </c>
      <c r="W6" s="42" t="s">
        <v>971</v>
      </c>
    </row>
    <row r="7" spans="1:23" ht="12.75">
      <c r="A7" s="1">
        <v>2</v>
      </c>
      <c r="B7" s="16" t="s">
        <v>3254</v>
      </c>
      <c r="C7" s="225">
        <v>4</v>
      </c>
      <c r="D7" s="40"/>
      <c r="E7" s="225">
        <v>4</v>
      </c>
      <c r="F7" s="40" t="s">
        <v>1630</v>
      </c>
      <c r="G7" s="1">
        <v>2</v>
      </c>
      <c r="H7" s="29">
        <v>2</v>
      </c>
      <c r="I7" s="29">
        <v>1</v>
      </c>
      <c r="N7" s="234"/>
      <c r="O7" s="48">
        <v>6</v>
      </c>
      <c r="P7" s="169" t="s">
        <v>606</v>
      </c>
      <c r="Q7" s="110" t="s">
        <v>1797</v>
      </c>
      <c r="T7" s="234"/>
      <c r="U7" s="48">
        <v>7</v>
      </c>
      <c r="V7" s="169" t="s">
        <v>621</v>
      </c>
      <c r="W7" s="42" t="s">
        <v>972</v>
      </c>
    </row>
    <row r="8" spans="1:23" ht="12.75">
      <c r="A8" s="1">
        <v>3</v>
      </c>
      <c r="B8" s="18" t="s">
        <v>3255</v>
      </c>
      <c r="C8" s="159">
        <v>4</v>
      </c>
      <c r="D8" s="38" t="s">
        <v>1627</v>
      </c>
      <c r="E8" s="159">
        <v>4</v>
      </c>
      <c r="F8" s="38"/>
      <c r="G8" s="1">
        <v>3</v>
      </c>
      <c r="H8" s="35">
        <v>3</v>
      </c>
      <c r="I8" s="29">
        <v>1</v>
      </c>
      <c r="M8" s="19"/>
      <c r="N8" s="234"/>
      <c r="O8" s="48">
        <v>5</v>
      </c>
      <c r="P8" s="169" t="s">
        <v>607</v>
      </c>
      <c r="Q8" s="110" t="s">
        <v>1796</v>
      </c>
      <c r="T8" s="235"/>
      <c r="U8" s="48">
        <v>6</v>
      </c>
      <c r="V8" s="169" t="s">
        <v>624</v>
      </c>
      <c r="W8" s="168" t="s">
        <v>1635</v>
      </c>
    </row>
    <row r="9" spans="1:23" ht="12.75">
      <c r="A9" s="1">
        <v>4</v>
      </c>
      <c r="B9" s="18" t="s">
        <v>3253</v>
      </c>
      <c r="C9" s="225">
        <v>4</v>
      </c>
      <c r="D9" s="40"/>
      <c r="E9" s="225">
        <v>4</v>
      </c>
      <c r="F9" s="40" t="s">
        <v>1633</v>
      </c>
      <c r="G9" s="1">
        <v>4</v>
      </c>
      <c r="H9" s="35">
        <v>4</v>
      </c>
      <c r="I9" s="29">
        <v>1</v>
      </c>
      <c r="N9" s="234"/>
      <c r="O9" s="48">
        <v>4</v>
      </c>
      <c r="P9" s="169" t="s">
        <v>608</v>
      </c>
      <c r="Q9" s="110" t="s">
        <v>3254</v>
      </c>
      <c r="S9" s="12"/>
      <c r="T9" s="48"/>
      <c r="U9" s="48">
        <v>5</v>
      </c>
      <c r="V9" s="169" t="s">
        <v>625</v>
      </c>
      <c r="W9" s="168" t="s">
        <v>1635</v>
      </c>
    </row>
    <row r="10" spans="1:23" ht="12.75">
      <c r="A10" s="1">
        <v>5</v>
      </c>
      <c r="B10" s="18" t="s">
        <v>1628</v>
      </c>
      <c r="C10" s="37">
        <v>2</v>
      </c>
      <c r="D10" s="38" t="s">
        <v>1636</v>
      </c>
      <c r="E10" s="37">
        <v>2</v>
      </c>
      <c r="F10" s="38"/>
      <c r="G10" s="1">
        <v>5</v>
      </c>
      <c r="H10" s="35">
        <v>5</v>
      </c>
      <c r="I10" s="29">
        <v>1</v>
      </c>
      <c r="N10" s="234"/>
      <c r="O10" s="48">
        <v>3</v>
      </c>
      <c r="P10" s="169" t="s">
        <v>609</v>
      </c>
      <c r="Q10" s="110" t="s">
        <v>1852</v>
      </c>
      <c r="S10" s="12"/>
      <c r="T10" s="48"/>
      <c r="U10" s="48">
        <v>4</v>
      </c>
      <c r="V10" s="169" t="s">
        <v>626</v>
      </c>
      <c r="W10" s="168" t="s">
        <v>1635</v>
      </c>
    </row>
    <row r="11" spans="1:23" ht="12.75">
      <c r="A11" s="9"/>
      <c r="B11" s="164"/>
      <c r="C11" s="39"/>
      <c r="D11" s="250"/>
      <c r="E11" s="39"/>
      <c r="F11" s="40" t="s">
        <v>1747</v>
      </c>
      <c r="G11" s="1">
        <v>6</v>
      </c>
      <c r="H11" s="35">
        <v>6</v>
      </c>
      <c r="I11" s="29">
        <v>1</v>
      </c>
      <c r="N11" s="48"/>
      <c r="O11" s="48">
        <v>2</v>
      </c>
      <c r="P11" s="169" t="s">
        <v>610</v>
      </c>
      <c r="Q11" s="110" t="s">
        <v>1853</v>
      </c>
      <c r="S11" s="12"/>
      <c r="T11" s="48"/>
      <c r="U11" s="48">
        <v>3</v>
      </c>
      <c r="V11" s="169" t="s">
        <v>627</v>
      </c>
      <c r="W11" s="168" t="s">
        <v>1635</v>
      </c>
    </row>
    <row r="12" spans="1:23" ht="12.75">
      <c r="A12" s="1">
        <v>6</v>
      </c>
      <c r="B12" s="18" t="s">
        <v>1793</v>
      </c>
      <c r="C12" s="226">
        <v>3</v>
      </c>
      <c r="D12" s="157" t="s">
        <v>1749</v>
      </c>
      <c r="E12" s="252"/>
      <c r="F12" s="167"/>
      <c r="G12" s="1">
        <v>7</v>
      </c>
      <c r="H12" s="35">
        <v>7</v>
      </c>
      <c r="I12" s="29">
        <v>1</v>
      </c>
      <c r="N12" s="48"/>
      <c r="O12" s="48">
        <v>1</v>
      </c>
      <c r="P12" s="169" t="s">
        <v>611</v>
      </c>
      <c r="Q12" s="110" t="s">
        <v>1798</v>
      </c>
      <c r="S12" s="12"/>
      <c r="T12" s="48"/>
      <c r="U12" s="48">
        <v>2</v>
      </c>
      <c r="V12" s="169" t="s">
        <v>628</v>
      </c>
      <c r="W12" s="168" t="s">
        <v>1635</v>
      </c>
    </row>
    <row r="13" spans="1:23" ht="12.75">
      <c r="A13" s="25"/>
      <c r="C13" s="239"/>
      <c r="D13" s="228"/>
      <c r="E13" s="225">
        <v>3</v>
      </c>
      <c r="F13" s="40" t="s">
        <v>1752</v>
      </c>
      <c r="G13" s="1">
        <v>8</v>
      </c>
      <c r="H13" s="35">
        <v>8</v>
      </c>
      <c r="I13" s="29">
        <v>1</v>
      </c>
      <c r="N13" s="48"/>
      <c r="O13" s="48"/>
      <c r="P13" s="48"/>
      <c r="Q13" s="49"/>
      <c r="S13" s="12"/>
      <c r="T13" s="48"/>
      <c r="U13" s="48">
        <v>1</v>
      </c>
      <c r="V13" s="169" t="s">
        <v>629</v>
      </c>
      <c r="W13" s="168" t="s">
        <v>1635</v>
      </c>
    </row>
    <row r="14" spans="1:23" ht="12.75">
      <c r="A14" s="1">
        <v>7</v>
      </c>
      <c r="B14" s="18" t="s">
        <v>1632</v>
      </c>
      <c r="C14" s="160">
        <v>2</v>
      </c>
      <c r="D14" s="167"/>
      <c r="E14" s="160">
        <v>2</v>
      </c>
      <c r="F14" s="167"/>
      <c r="M14" s="33" t="s">
        <v>1630</v>
      </c>
      <c r="N14" s="32" t="s">
        <v>1745</v>
      </c>
      <c r="O14" s="48">
        <v>7</v>
      </c>
      <c r="P14" s="169" t="s">
        <v>605</v>
      </c>
      <c r="Q14" s="110" t="s">
        <v>1304</v>
      </c>
      <c r="S14" s="12"/>
      <c r="T14" s="48"/>
      <c r="U14" s="48"/>
      <c r="V14" s="48"/>
      <c r="W14" s="48"/>
    </row>
    <row r="15" spans="1:23" ht="12.75">
      <c r="A15" s="1">
        <v>8</v>
      </c>
      <c r="B15" s="18" t="s">
        <v>2250</v>
      </c>
      <c r="C15" s="160">
        <v>1</v>
      </c>
      <c r="D15" s="157" t="s">
        <v>1126</v>
      </c>
      <c r="E15" s="160">
        <v>1</v>
      </c>
      <c r="F15" s="157"/>
      <c r="G15" s="1">
        <v>9</v>
      </c>
      <c r="H15" s="35">
        <v>9</v>
      </c>
      <c r="I15" s="29">
        <v>1</v>
      </c>
      <c r="N15" s="234"/>
      <c r="O15" s="48">
        <v>6</v>
      </c>
      <c r="P15" s="169" t="s">
        <v>606</v>
      </c>
      <c r="Q15" s="110" t="s">
        <v>1797</v>
      </c>
      <c r="S15" s="33" t="s">
        <v>1639</v>
      </c>
      <c r="T15" s="32" t="s">
        <v>1120</v>
      </c>
      <c r="U15" s="237">
        <v>3</v>
      </c>
      <c r="V15" s="238" t="s">
        <v>2699</v>
      </c>
      <c r="W15" s="108" t="s">
        <v>971</v>
      </c>
    </row>
    <row r="16" spans="1:23" ht="12.75">
      <c r="A16" s="1">
        <v>9</v>
      </c>
      <c r="B16" s="2" t="s">
        <v>3256</v>
      </c>
      <c r="C16" s="166">
        <v>1</v>
      </c>
      <c r="D16" s="157"/>
      <c r="E16" s="165">
        <v>1</v>
      </c>
      <c r="F16" s="40" t="s">
        <v>1127</v>
      </c>
      <c r="G16" s="1">
        <v>10</v>
      </c>
      <c r="H16" s="35">
        <v>10</v>
      </c>
      <c r="I16" s="29">
        <v>1</v>
      </c>
      <c r="M16" s="19"/>
      <c r="N16" s="234"/>
      <c r="O16" s="48">
        <v>5</v>
      </c>
      <c r="P16" s="169" t="s">
        <v>607</v>
      </c>
      <c r="Q16" s="110" t="s">
        <v>1796</v>
      </c>
      <c r="S16" s="12"/>
      <c r="T16" s="48"/>
      <c r="U16" s="237">
        <v>2</v>
      </c>
      <c r="V16" s="238" t="s">
        <v>2700</v>
      </c>
      <c r="W16" s="108" t="s">
        <v>972</v>
      </c>
    </row>
    <row r="17" spans="2:23" ht="12.75">
      <c r="B17" s="2" t="s">
        <v>1904</v>
      </c>
      <c r="C17" s="39">
        <v>1</v>
      </c>
      <c r="D17" s="40"/>
      <c r="E17" s="19"/>
      <c r="F17" s="23"/>
      <c r="H17" s="5"/>
      <c r="N17" s="234"/>
      <c r="O17" s="48">
        <v>4</v>
      </c>
      <c r="P17" s="169" t="s">
        <v>608</v>
      </c>
      <c r="Q17" s="110" t="s">
        <v>3254</v>
      </c>
      <c r="S17" s="12"/>
      <c r="T17" s="48"/>
      <c r="U17" s="237">
        <v>1</v>
      </c>
      <c r="V17" s="238" t="s">
        <v>2701</v>
      </c>
      <c r="W17" s="108" t="s">
        <v>973</v>
      </c>
    </row>
    <row r="18" spans="1:23" ht="12.75">
      <c r="A18" s="1">
        <v>10</v>
      </c>
      <c r="B18" s="18" t="s">
        <v>1635</v>
      </c>
      <c r="C18" s="161">
        <v>6</v>
      </c>
      <c r="D18" s="38" t="s">
        <v>1128</v>
      </c>
      <c r="E18" s="231"/>
      <c r="F18" s="23"/>
      <c r="G18" s="1">
        <v>11</v>
      </c>
      <c r="H18" s="35">
        <v>1</v>
      </c>
      <c r="I18" s="29">
        <v>2</v>
      </c>
      <c r="N18" s="234"/>
      <c r="O18" s="48">
        <v>3</v>
      </c>
      <c r="P18" s="169" t="s">
        <v>609</v>
      </c>
      <c r="Q18" s="110" t="s">
        <v>1852</v>
      </c>
      <c r="S18" s="12"/>
      <c r="T18" s="6"/>
      <c r="U18" s="6"/>
      <c r="V18" s="6"/>
      <c r="W18" s="48"/>
    </row>
    <row r="19" spans="1:23" ht="12.75">
      <c r="A19" s="1">
        <v>11</v>
      </c>
      <c r="B19" s="16" t="s">
        <v>1794</v>
      </c>
      <c r="C19" s="165">
        <v>2</v>
      </c>
      <c r="D19" s="228"/>
      <c r="E19" s="232">
        <v>2</v>
      </c>
      <c r="F19" s="230"/>
      <c r="H19" s="35"/>
      <c r="I19" s="29"/>
      <c r="N19" s="48"/>
      <c r="O19" s="48">
        <v>2</v>
      </c>
      <c r="P19" s="169" t="s">
        <v>610</v>
      </c>
      <c r="Q19" s="110" t="s">
        <v>1853</v>
      </c>
      <c r="S19" s="33" t="s">
        <v>1641</v>
      </c>
      <c r="T19" s="32" t="s">
        <v>1121</v>
      </c>
      <c r="U19" s="48">
        <v>8</v>
      </c>
      <c r="V19" s="169" t="s">
        <v>622</v>
      </c>
      <c r="W19" s="42" t="s">
        <v>973</v>
      </c>
    </row>
    <row r="20" spans="1:23" ht="12.75">
      <c r="A20" s="1">
        <v>12</v>
      </c>
      <c r="B20" s="16" t="s">
        <v>1794</v>
      </c>
      <c r="C20" s="37">
        <v>1</v>
      </c>
      <c r="D20" s="227"/>
      <c r="E20" s="39">
        <v>1</v>
      </c>
      <c r="F20" s="40" t="s">
        <v>1639</v>
      </c>
      <c r="G20" s="1">
        <v>12</v>
      </c>
      <c r="H20" s="35">
        <v>2</v>
      </c>
      <c r="I20" s="29">
        <v>2</v>
      </c>
      <c r="N20" s="48"/>
      <c r="O20" s="48">
        <v>1</v>
      </c>
      <c r="P20" s="169" t="s">
        <v>611</v>
      </c>
      <c r="Q20" s="110" t="s">
        <v>1798</v>
      </c>
      <c r="S20" s="11"/>
      <c r="T20" s="48"/>
      <c r="U20" s="48">
        <v>7</v>
      </c>
      <c r="V20" s="315" t="s">
        <v>2916</v>
      </c>
      <c r="W20" s="48" t="s">
        <v>1869</v>
      </c>
    </row>
    <row r="21" spans="1:23" ht="12.75">
      <c r="A21" s="1">
        <v>13</v>
      </c>
      <c r="B21" s="16" t="s">
        <v>1638</v>
      </c>
      <c r="C21" s="160">
        <v>6</v>
      </c>
      <c r="D21" s="157" t="s">
        <v>1641</v>
      </c>
      <c r="E21" s="13"/>
      <c r="F21" s="23"/>
      <c r="G21" s="1">
        <v>13</v>
      </c>
      <c r="H21" s="35">
        <v>3</v>
      </c>
      <c r="I21" s="29">
        <v>2</v>
      </c>
      <c r="N21" s="48"/>
      <c r="O21" s="48"/>
      <c r="P21" s="48"/>
      <c r="Q21" s="49"/>
      <c r="S21" s="57"/>
      <c r="T21" s="57"/>
      <c r="U21" s="48">
        <v>6</v>
      </c>
      <c r="V21" s="169" t="s">
        <v>630</v>
      </c>
      <c r="W21" s="168" t="s">
        <v>1638</v>
      </c>
    </row>
    <row r="22" spans="2:23" ht="12.75">
      <c r="B22" s="2" t="s">
        <v>1866</v>
      </c>
      <c r="C22" s="165">
        <v>1</v>
      </c>
      <c r="D22" s="229"/>
      <c r="E22" s="10"/>
      <c r="F22" s="5"/>
      <c r="H22" s="5"/>
      <c r="M22" s="33" t="s">
        <v>1627</v>
      </c>
      <c r="N22" s="32" t="s">
        <v>1755</v>
      </c>
      <c r="O22" s="48">
        <v>8</v>
      </c>
      <c r="P22" s="169" t="s">
        <v>2684</v>
      </c>
      <c r="Q22" s="110" t="s">
        <v>1304</v>
      </c>
      <c r="S22" s="11"/>
      <c r="T22" s="48"/>
      <c r="U22" s="48">
        <v>5</v>
      </c>
      <c r="V22" s="169" t="s">
        <v>631</v>
      </c>
      <c r="W22" s="168" t="s">
        <v>1638</v>
      </c>
    </row>
    <row r="23" spans="1:23" ht="12.75">
      <c r="A23" s="1">
        <v>14</v>
      </c>
      <c r="B23" s="16" t="s">
        <v>1902</v>
      </c>
      <c r="C23" s="36">
        <v>1</v>
      </c>
      <c r="D23" s="34" t="s">
        <v>1757</v>
      </c>
      <c r="E23" s="19"/>
      <c r="F23" s="23"/>
      <c r="G23" s="1">
        <v>14</v>
      </c>
      <c r="H23" s="35">
        <v>4</v>
      </c>
      <c r="I23" s="29">
        <v>2</v>
      </c>
      <c r="N23" s="234"/>
      <c r="O23" s="48">
        <v>7</v>
      </c>
      <c r="P23" s="169" t="s">
        <v>2685</v>
      </c>
      <c r="Q23" s="110" t="s">
        <v>1797</v>
      </c>
      <c r="S23" s="11"/>
      <c r="T23" s="48"/>
      <c r="U23" s="48">
        <v>4</v>
      </c>
      <c r="V23" s="169" t="s">
        <v>632</v>
      </c>
      <c r="W23" s="168" t="s">
        <v>1638</v>
      </c>
    </row>
    <row r="24" spans="1:23" ht="12.75">
      <c r="A24" s="1">
        <v>15</v>
      </c>
      <c r="B24" s="16" t="s">
        <v>1643</v>
      </c>
      <c r="C24" s="17">
        <v>6</v>
      </c>
      <c r="D24" s="16" t="s">
        <v>1644</v>
      </c>
      <c r="E24" s="17"/>
      <c r="F24" s="16"/>
      <c r="G24" s="1">
        <v>15</v>
      </c>
      <c r="H24" s="35">
        <v>5</v>
      </c>
      <c r="I24" s="29">
        <v>2</v>
      </c>
      <c r="M24" s="19"/>
      <c r="N24" s="234"/>
      <c r="O24" s="48">
        <v>6</v>
      </c>
      <c r="P24" s="169" t="s">
        <v>2686</v>
      </c>
      <c r="Q24" s="110" t="s">
        <v>1796</v>
      </c>
      <c r="S24" s="11"/>
      <c r="T24" s="48"/>
      <c r="U24" s="48">
        <v>3</v>
      </c>
      <c r="V24" s="169" t="s">
        <v>633</v>
      </c>
      <c r="W24" s="168" t="s">
        <v>1638</v>
      </c>
    </row>
    <row r="25" spans="1:23" ht="12.75">
      <c r="A25" s="1">
        <v>16</v>
      </c>
      <c r="B25" s="16" t="s">
        <v>1760</v>
      </c>
      <c r="C25" s="17">
        <v>6</v>
      </c>
      <c r="D25" s="16" t="s">
        <v>1646</v>
      </c>
      <c r="E25" s="17"/>
      <c r="F25" s="16"/>
      <c r="G25" s="1">
        <v>16</v>
      </c>
      <c r="H25" s="29">
        <v>6</v>
      </c>
      <c r="I25" s="29">
        <v>2</v>
      </c>
      <c r="N25" s="234"/>
      <c r="O25" s="48">
        <v>5</v>
      </c>
      <c r="P25" s="169" t="s">
        <v>2687</v>
      </c>
      <c r="Q25" s="110" t="s">
        <v>3254</v>
      </c>
      <c r="S25" s="11"/>
      <c r="T25" s="48"/>
      <c r="U25" s="48">
        <v>2</v>
      </c>
      <c r="V25" s="169" t="s">
        <v>634</v>
      </c>
      <c r="W25" s="168" t="s">
        <v>1638</v>
      </c>
    </row>
    <row r="26" spans="1:23" ht="12.75">
      <c r="A26" s="1">
        <v>17</v>
      </c>
      <c r="B26" s="16" t="s">
        <v>1648</v>
      </c>
      <c r="C26" s="17">
        <v>6</v>
      </c>
      <c r="D26" s="16" t="s">
        <v>1649</v>
      </c>
      <c r="E26" s="17"/>
      <c r="F26" s="16"/>
      <c r="G26" s="1">
        <v>17</v>
      </c>
      <c r="H26" s="29">
        <v>7</v>
      </c>
      <c r="I26" s="29">
        <v>2</v>
      </c>
      <c r="N26" s="234"/>
      <c r="O26" s="48">
        <v>4</v>
      </c>
      <c r="P26" s="169" t="s">
        <v>2688</v>
      </c>
      <c r="Q26" s="110" t="s">
        <v>1852</v>
      </c>
      <c r="S26" s="11"/>
      <c r="T26" s="48"/>
      <c r="U26" s="48">
        <v>1</v>
      </c>
      <c r="V26" s="169" t="s">
        <v>635</v>
      </c>
      <c r="W26" s="168" t="s">
        <v>1638</v>
      </c>
    </row>
    <row r="27" spans="1:22" ht="12.75">
      <c r="A27" s="1">
        <v>18</v>
      </c>
      <c r="B27" s="16" t="s">
        <v>1651</v>
      </c>
      <c r="C27" s="17">
        <v>6</v>
      </c>
      <c r="D27" s="42" t="s">
        <v>1652</v>
      </c>
      <c r="E27" s="17"/>
      <c r="F27" s="42"/>
      <c r="G27" s="1">
        <v>18</v>
      </c>
      <c r="H27" s="13">
        <v>8</v>
      </c>
      <c r="I27" s="29">
        <v>2</v>
      </c>
      <c r="N27" s="48"/>
      <c r="O27" s="48">
        <v>3</v>
      </c>
      <c r="P27" s="169" t="s">
        <v>2689</v>
      </c>
      <c r="Q27" s="110" t="s">
        <v>1853</v>
      </c>
      <c r="S27" s="11"/>
      <c r="T27" s="48"/>
      <c r="U27" s="57"/>
      <c r="V27" s="57"/>
    </row>
    <row r="28" spans="2:23" ht="12.75">
      <c r="B28" s="21"/>
      <c r="C28" s="13"/>
      <c r="D28" s="16"/>
      <c r="E28" s="13"/>
      <c r="F28" s="16"/>
      <c r="H28" s="35"/>
      <c r="I28" s="84"/>
      <c r="N28" s="48"/>
      <c r="O28" s="48">
        <v>2</v>
      </c>
      <c r="P28" s="169" t="s">
        <v>2690</v>
      </c>
      <c r="Q28" s="110" t="s">
        <v>1798</v>
      </c>
      <c r="S28" s="33" t="s">
        <v>1757</v>
      </c>
      <c r="T28" s="32" t="s">
        <v>1122</v>
      </c>
      <c r="U28" s="48">
        <v>1</v>
      </c>
      <c r="V28" s="169" t="s">
        <v>623</v>
      </c>
      <c r="W28" s="64" t="s">
        <v>1952</v>
      </c>
    </row>
    <row r="29" spans="1:22" ht="12.75">
      <c r="A29" s="1">
        <v>19</v>
      </c>
      <c r="B29" s="14" t="s">
        <v>1765</v>
      </c>
      <c r="C29" s="241">
        <v>8</v>
      </c>
      <c r="D29" s="242" t="s">
        <v>1765</v>
      </c>
      <c r="E29" s="11"/>
      <c r="G29" s="1">
        <v>19</v>
      </c>
      <c r="H29" s="11">
        <v>9</v>
      </c>
      <c r="I29" s="56">
        <v>2</v>
      </c>
      <c r="N29" s="48"/>
      <c r="O29" s="48">
        <v>1</v>
      </c>
      <c r="P29" s="169" t="s">
        <v>2691</v>
      </c>
      <c r="Q29" s="110" t="s">
        <v>1854</v>
      </c>
      <c r="S29" s="11"/>
      <c r="T29" s="234"/>
      <c r="U29" s="179"/>
      <c r="V29" s="57"/>
    </row>
    <row r="30" spans="1:23" ht="12.75">
      <c r="A30" s="1">
        <v>20</v>
      </c>
      <c r="B30" s="14" t="s">
        <v>1767</v>
      </c>
      <c r="C30" s="161">
        <v>8</v>
      </c>
      <c r="D30" s="243" t="s">
        <v>1767</v>
      </c>
      <c r="E30" s="12"/>
      <c r="G30" s="1">
        <v>20</v>
      </c>
      <c r="H30" s="11">
        <v>10</v>
      </c>
      <c r="I30" s="56">
        <v>2</v>
      </c>
      <c r="N30" s="48"/>
      <c r="O30" s="48"/>
      <c r="P30" s="48"/>
      <c r="Q30" s="49"/>
      <c r="S30" s="163" t="s">
        <v>1765</v>
      </c>
      <c r="T30" s="32" t="s">
        <v>1123</v>
      </c>
      <c r="U30" s="48">
        <v>1</v>
      </c>
      <c r="V30" s="273" t="s">
        <v>915</v>
      </c>
      <c r="W30" s="79" t="s">
        <v>2621</v>
      </c>
    </row>
    <row r="31" spans="1:23" ht="12.75">
      <c r="A31" s="1">
        <v>21</v>
      </c>
      <c r="B31" s="21" t="s">
        <v>216</v>
      </c>
      <c r="C31" s="241">
        <v>1</v>
      </c>
      <c r="D31" s="244" t="s">
        <v>1901</v>
      </c>
      <c r="E31" s="254">
        <v>7</v>
      </c>
      <c r="F31" s="23"/>
      <c r="G31" s="1">
        <v>21</v>
      </c>
      <c r="H31" s="11">
        <v>1</v>
      </c>
      <c r="I31" s="56">
        <v>3</v>
      </c>
      <c r="M31" s="33" t="s">
        <v>1633</v>
      </c>
      <c r="N31" s="32" t="s">
        <v>1762</v>
      </c>
      <c r="O31" s="48">
        <v>8</v>
      </c>
      <c r="P31" s="169" t="s">
        <v>2684</v>
      </c>
      <c r="Q31" s="110" t="s">
        <v>1304</v>
      </c>
      <c r="S31" s="11"/>
      <c r="T31" s="236" t="s">
        <v>1777</v>
      </c>
      <c r="U31" s="48">
        <v>2</v>
      </c>
      <c r="V31" s="273" t="s">
        <v>916</v>
      </c>
      <c r="W31" s="79" t="s">
        <v>2622</v>
      </c>
    </row>
    <row r="32" spans="1:23" ht="12.75">
      <c r="A32" s="45"/>
      <c r="B32" s="21" t="s">
        <v>1193</v>
      </c>
      <c r="C32" s="36">
        <v>2</v>
      </c>
      <c r="D32" s="246" t="s">
        <v>1954</v>
      </c>
      <c r="E32" s="13"/>
      <c r="F32" s="21"/>
      <c r="H32" s="13"/>
      <c r="I32" s="179"/>
      <c r="N32" s="234"/>
      <c r="O32" s="48">
        <v>7</v>
      </c>
      <c r="P32" s="169" t="s">
        <v>2685</v>
      </c>
      <c r="Q32" s="110" t="s">
        <v>1797</v>
      </c>
      <c r="S32" s="11"/>
      <c r="T32" s="48"/>
      <c r="U32" s="48">
        <v>3</v>
      </c>
      <c r="V32" s="273" t="s">
        <v>917</v>
      </c>
      <c r="W32" s="79" t="s">
        <v>2623</v>
      </c>
    </row>
    <row r="33" spans="2:23" ht="12.75">
      <c r="B33" s="164">
        <f>SUM(C6:C32)</f>
        <v>85</v>
      </c>
      <c r="C33" s="13"/>
      <c r="D33" s="21"/>
      <c r="E33" s="13"/>
      <c r="F33" s="21"/>
      <c r="H33" s="13"/>
      <c r="I33" s="179"/>
      <c r="M33" s="19"/>
      <c r="N33" s="234"/>
      <c r="O33" s="48">
        <v>6</v>
      </c>
      <c r="P33" s="169" t="s">
        <v>2686</v>
      </c>
      <c r="Q33" s="110" t="s">
        <v>1796</v>
      </c>
      <c r="S33" s="11"/>
      <c r="T33" s="48"/>
      <c r="U33" s="48">
        <v>4</v>
      </c>
      <c r="V33" s="274" t="s">
        <v>918</v>
      </c>
      <c r="W33" s="79" t="s">
        <v>2624</v>
      </c>
    </row>
    <row r="34" spans="8:23" ht="12.75">
      <c r="H34" s="13"/>
      <c r="N34" s="234"/>
      <c r="O34" s="48">
        <v>5</v>
      </c>
      <c r="P34" s="169" t="s">
        <v>2687</v>
      </c>
      <c r="Q34" s="110" t="s">
        <v>3254</v>
      </c>
      <c r="S34" s="11"/>
      <c r="T34" s="48"/>
      <c r="U34" s="48">
        <v>5</v>
      </c>
      <c r="V34" s="273" t="s">
        <v>919</v>
      </c>
      <c r="W34" s="79" t="s">
        <v>2625</v>
      </c>
    </row>
    <row r="35" spans="1:23" ht="12.75">
      <c r="A35" s="1">
        <v>22</v>
      </c>
      <c r="B35" s="21" t="s">
        <v>1654</v>
      </c>
      <c r="C35" s="13">
        <v>6</v>
      </c>
      <c r="D35" s="20" t="s">
        <v>1655</v>
      </c>
      <c r="E35" s="13"/>
      <c r="F35"/>
      <c r="G35" s="29">
        <v>22</v>
      </c>
      <c r="H35" s="13"/>
      <c r="N35" s="234"/>
      <c r="O35" s="48">
        <v>4</v>
      </c>
      <c r="P35" s="169" t="s">
        <v>2688</v>
      </c>
      <c r="Q35" s="110" t="s">
        <v>1852</v>
      </c>
      <c r="S35" s="11"/>
      <c r="T35" s="48"/>
      <c r="U35" s="48">
        <v>6</v>
      </c>
      <c r="V35" s="273" t="s">
        <v>920</v>
      </c>
      <c r="W35" s="79" t="s">
        <v>2626</v>
      </c>
    </row>
    <row r="36" spans="1:23" ht="12.75">
      <c r="A36" s="1">
        <v>23</v>
      </c>
      <c r="B36" s="21" t="s">
        <v>1658</v>
      </c>
      <c r="C36" s="13">
        <v>6</v>
      </c>
      <c r="D36" s="21" t="s">
        <v>1659</v>
      </c>
      <c r="E36" s="13"/>
      <c r="F36"/>
      <c r="G36" s="29">
        <v>23</v>
      </c>
      <c r="H36" s="13"/>
      <c r="N36" s="48"/>
      <c r="O36" s="48">
        <v>3</v>
      </c>
      <c r="P36" s="169" t="s">
        <v>2689</v>
      </c>
      <c r="Q36" s="110" t="s">
        <v>1853</v>
      </c>
      <c r="S36" s="11"/>
      <c r="T36" s="48"/>
      <c r="U36" s="48">
        <v>7</v>
      </c>
      <c r="V36" s="273" t="s">
        <v>921</v>
      </c>
      <c r="W36" s="79" t="s">
        <v>2627</v>
      </c>
    </row>
    <row r="37" spans="1:23" ht="12.75">
      <c r="A37" s="1">
        <v>24</v>
      </c>
      <c r="B37" s="21" t="s">
        <v>1662</v>
      </c>
      <c r="C37" s="13">
        <v>6</v>
      </c>
      <c r="D37" s="21" t="s">
        <v>1663</v>
      </c>
      <c r="E37" s="13"/>
      <c r="F37"/>
      <c r="G37" s="29">
        <v>24</v>
      </c>
      <c r="H37" s="13"/>
      <c r="N37" s="48"/>
      <c r="O37" s="48">
        <v>2</v>
      </c>
      <c r="P37" s="169" t="s">
        <v>2690</v>
      </c>
      <c r="Q37" s="110" t="s">
        <v>1798</v>
      </c>
      <c r="S37" s="11"/>
      <c r="T37" s="48"/>
      <c r="U37" s="48">
        <v>8</v>
      </c>
      <c r="V37" s="273" t="s">
        <v>922</v>
      </c>
      <c r="W37" s="79" t="s">
        <v>2628</v>
      </c>
    </row>
    <row r="38" spans="1:23" ht="12.75">
      <c r="A38" s="1">
        <v>25</v>
      </c>
      <c r="B38" s="21" t="s">
        <v>1666</v>
      </c>
      <c r="C38" s="13">
        <v>6</v>
      </c>
      <c r="D38" s="21" t="s">
        <v>1667</v>
      </c>
      <c r="E38" s="13"/>
      <c r="F38"/>
      <c r="G38" s="29">
        <v>25</v>
      </c>
      <c r="H38" s="13"/>
      <c r="N38" s="48"/>
      <c r="O38" s="48">
        <v>1</v>
      </c>
      <c r="P38" s="169" t="s">
        <v>2691</v>
      </c>
      <c r="Q38" s="110" t="s">
        <v>1854</v>
      </c>
      <c r="S38" s="11"/>
      <c r="T38" s="48"/>
      <c r="U38" s="48"/>
      <c r="V38" s="90"/>
      <c r="W38" s="76"/>
    </row>
    <row r="39" spans="1:23" ht="12.75">
      <c r="A39" s="1">
        <v>26</v>
      </c>
      <c r="B39" s="21" t="s">
        <v>1670</v>
      </c>
      <c r="C39" s="13">
        <v>6</v>
      </c>
      <c r="D39" s="21" t="s">
        <v>1671</v>
      </c>
      <c r="E39" s="13"/>
      <c r="F39"/>
      <c r="G39" s="29">
        <v>26</v>
      </c>
      <c r="H39" s="13"/>
      <c r="N39" s="48"/>
      <c r="O39" s="48"/>
      <c r="P39" s="48"/>
      <c r="Q39" s="49"/>
      <c r="S39" s="163" t="s">
        <v>1767</v>
      </c>
      <c r="T39" s="32" t="s">
        <v>1124</v>
      </c>
      <c r="U39" s="48">
        <v>1</v>
      </c>
      <c r="V39" s="273" t="s">
        <v>931</v>
      </c>
      <c r="W39" s="79" t="s">
        <v>2629</v>
      </c>
    </row>
    <row r="40" spans="1:23" ht="12.75">
      <c r="A40" s="1">
        <v>27</v>
      </c>
      <c r="B40" s="21" t="s">
        <v>1674</v>
      </c>
      <c r="C40" s="13">
        <v>6</v>
      </c>
      <c r="D40" s="21" t="s">
        <v>1675</v>
      </c>
      <c r="E40" s="13"/>
      <c r="F40"/>
      <c r="G40" s="29">
        <v>27</v>
      </c>
      <c r="H40" s="13"/>
      <c r="M40" s="33" t="s">
        <v>1636</v>
      </c>
      <c r="N40" s="32" t="s">
        <v>1769</v>
      </c>
      <c r="O40" s="48">
        <v>2</v>
      </c>
      <c r="P40" s="169" t="s">
        <v>618</v>
      </c>
      <c r="Q40" s="110" t="s">
        <v>966</v>
      </c>
      <c r="S40" s="11"/>
      <c r="T40" s="48"/>
      <c r="U40" s="48">
        <v>2</v>
      </c>
      <c r="V40" s="273" t="s">
        <v>932</v>
      </c>
      <c r="W40" s="79" t="s">
        <v>2630</v>
      </c>
    </row>
    <row r="41" spans="1:23" ht="12.75">
      <c r="A41" s="1">
        <v>28</v>
      </c>
      <c r="B41" s="21" t="s">
        <v>1678</v>
      </c>
      <c r="C41" s="13">
        <v>6</v>
      </c>
      <c r="D41" s="21" t="s">
        <v>1679</v>
      </c>
      <c r="E41" s="13"/>
      <c r="F41"/>
      <c r="G41" s="29">
        <v>28</v>
      </c>
      <c r="H41" s="13"/>
      <c r="M41"/>
      <c r="N41" s="234"/>
      <c r="O41" s="48">
        <v>1</v>
      </c>
      <c r="P41" s="169" t="s">
        <v>619</v>
      </c>
      <c r="Q41" s="110" t="s">
        <v>967</v>
      </c>
      <c r="S41" s="11"/>
      <c r="T41" s="48"/>
      <c r="U41" s="48">
        <v>3</v>
      </c>
      <c r="V41" s="273" t="s">
        <v>933</v>
      </c>
      <c r="W41" s="79" t="s">
        <v>2631</v>
      </c>
    </row>
    <row r="42" spans="1:23" ht="12.75">
      <c r="A42" s="1">
        <v>29</v>
      </c>
      <c r="B42" s="21" t="s">
        <v>1682</v>
      </c>
      <c r="C42" s="13">
        <v>6</v>
      </c>
      <c r="D42" s="21" t="s">
        <v>1683</v>
      </c>
      <c r="E42" s="13"/>
      <c r="F42"/>
      <c r="G42" s="29">
        <v>29</v>
      </c>
      <c r="H42" s="13"/>
      <c r="N42" s="48"/>
      <c r="O42" s="48"/>
      <c r="P42" s="48"/>
      <c r="Q42" s="49"/>
      <c r="S42" s="11"/>
      <c r="T42" s="48"/>
      <c r="U42" s="48">
        <v>4</v>
      </c>
      <c r="V42" s="273" t="s">
        <v>934</v>
      </c>
      <c r="W42" s="79" t="s">
        <v>2632</v>
      </c>
    </row>
    <row r="43" spans="1:23" ht="12.75">
      <c r="A43" s="1">
        <v>30</v>
      </c>
      <c r="B43" s="21" t="s">
        <v>1686</v>
      </c>
      <c r="C43" s="13">
        <v>6</v>
      </c>
      <c r="D43" s="21" t="s">
        <v>1687</v>
      </c>
      <c r="E43" s="13"/>
      <c r="F43"/>
      <c r="G43" s="29">
        <v>30</v>
      </c>
      <c r="H43" s="13"/>
      <c r="M43" s="33" t="s">
        <v>1747</v>
      </c>
      <c r="N43" s="32" t="s">
        <v>1770</v>
      </c>
      <c r="O43" s="237">
        <v>2</v>
      </c>
      <c r="P43" s="238" t="s">
        <v>2697</v>
      </c>
      <c r="Q43" s="109" t="s">
        <v>966</v>
      </c>
      <c r="R43" s="57"/>
      <c r="S43" s="11"/>
      <c r="T43" s="48"/>
      <c r="U43" s="48">
        <v>5</v>
      </c>
      <c r="V43" s="273" t="s">
        <v>935</v>
      </c>
      <c r="W43" s="79" t="s">
        <v>2633</v>
      </c>
    </row>
    <row r="44" spans="1:23" ht="12.75">
      <c r="A44" s="1">
        <v>31</v>
      </c>
      <c r="B44" s="21" t="s">
        <v>1689</v>
      </c>
      <c r="C44" s="13">
        <v>6</v>
      </c>
      <c r="D44" s="21" t="s">
        <v>1690</v>
      </c>
      <c r="E44" s="13"/>
      <c r="F44"/>
      <c r="G44" s="29">
        <v>31</v>
      </c>
      <c r="H44" s="13"/>
      <c r="N44" s="234"/>
      <c r="O44" s="237">
        <v>1</v>
      </c>
      <c r="P44" s="238" t="s">
        <v>2698</v>
      </c>
      <c r="Q44" s="109" t="s">
        <v>967</v>
      </c>
      <c r="R44" s="57"/>
      <c r="S44" s="11"/>
      <c r="T44" s="48"/>
      <c r="U44" s="48">
        <v>6</v>
      </c>
      <c r="V44" s="273" t="s">
        <v>936</v>
      </c>
      <c r="W44" s="79" t="s">
        <v>2634</v>
      </c>
    </row>
    <row r="45" spans="1:23" ht="12.75">
      <c r="A45" s="1">
        <v>32</v>
      </c>
      <c r="B45" s="21" t="s">
        <v>1692</v>
      </c>
      <c r="C45" s="13">
        <v>6</v>
      </c>
      <c r="D45" s="21" t="s">
        <v>1693</v>
      </c>
      <c r="E45" s="13"/>
      <c r="F45"/>
      <c r="G45" s="29">
        <v>32</v>
      </c>
      <c r="H45" s="13"/>
      <c r="N45" s="48"/>
      <c r="O45" s="48"/>
      <c r="P45" s="48"/>
      <c r="Q45" s="49"/>
      <c r="R45" s="57"/>
      <c r="S45" s="11"/>
      <c r="T45" s="48"/>
      <c r="U45" s="48">
        <v>7</v>
      </c>
      <c r="V45" s="80" t="s">
        <v>937</v>
      </c>
      <c r="W45" s="79" t="s">
        <v>2635</v>
      </c>
    </row>
    <row r="46" spans="1:23" ht="12.75">
      <c r="A46" s="1">
        <v>33</v>
      </c>
      <c r="B46" s="21" t="s">
        <v>1695</v>
      </c>
      <c r="C46" s="13">
        <v>6</v>
      </c>
      <c r="D46" s="21" t="s">
        <v>1696</v>
      </c>
      <c r="E46" s="13"/>
      <c r="F46"/>
      <c r="G46" s="29">
        <v>33</v>
      </c>
      <c r="H46" s="13"/>
      <c r="M46" s="33" t="s">
        <v>1749</v>
      </c>
      <c r="N46" s="32" t="s">
        <v>1771</v>
      </c>
      <c r="O46" s="48">
        <v>3</v>
      </c>
      <c r="P46" s="327" t="s">
        <v>2889</v>
      </c>
      <c r="Q46" s="110" t="s">
        <v>1865</v>
      </c>
      <c r="R46" s="57"/>
      <c r="S46" s="11"/>
      <c r="T46" s="48"/>
      <c r="U46" s="48">
        <v>8</v>
      </c>
      <c r="V46" s="80" t="s">
        <v>938</v>
      </c>
      <c r="W46" s="79" t="s">
        <v>2636</v>
      </c>
    </row>
    <row r="47" spans="1:23" ht="12.75">
      <c r="A47" s="1">
        <v>34</v>
      </c>
      <c r="B47" s="21" t="s">
        <v>1698</v>
      </c>
      <c r="C47" s="13">
        <v>6</v>
      </c>
      <c r="D47" s="21" t="s">
        <v>1699</v>
      </c>
      <c r="E47" s="13"/>
      <c r="F47"/>
      <c r="G47" s="29">
        <v>34</v>
      </c>
      <c r="H47" s="13"/>
      <c r="N47" s="48"/>
      <c r="O47" s="48">
        <v>2</v>
      </c>
      <c r="P47" s="327" t="s">
        <v>2895</v>
      </c>
      <c r="Q47" s="110" t="s">
        <v>1864</v>
      </c>
      <c r="R47" s="57"/>
      <c r="S47" s="11"/>
      <c r="T47" s="48"/>
      <c r="U47" s="48"/>
      <c r="V47" s="90"/>
      <c r="W47" s="76"/>
    </row>
    <row r="48" spans="1:23" ht="12.75">
      <c r="A48" s="1">
        <v>35</v>
      </c>
      <c r="B48" s="21" t="s">
        <v>1701</v>
      </c>
      <c r="C48" s="13">
        <v>6</v>
      </c>
      <c r="D48" s="21" t="s">
        <v>1702</v>
      </c>
      <c r="E48" s="13"/>
      <c r="F48"/>
      <c r="G48" s="29">
        <v>35</v>
      </c>
      <c r="H48" s="13"/>
      <c r="N48" s="48"/>
      <c r="O48" s="48">
        <v>1</v>
      </c>
      <c r="P48" s="327" t="s">
        <v>2901</v>
      </c>
      <c r="Q48" s="110" t="s">
        <v>1864</v>
      </c>
      <c r="R48" s="57"/>
      <c r="S48" s="33" t="s">
        <v>1892</v>
      </c>
      <c r="T48" s="32" t="s">
        <v>1125</v>
      </c>
      <c r="U48" s="237">
        <v>1</v>
      </c>
      <c r="V48" s="276" t="s">
        <v>947</v>
      </c>
      <c r="W48" s="284" t="s">
        <v>2637</v>
      </c>
    </row>
    <row r="49" spans="1:23" ht="12.75">
      <c r="A49" s="1">
        <v>36</v>
      </c>
      <c r="B49" s="21" t="s">
        <v>1704</v>
      </c>
      <c r="C49" s="13">
        <v>6</v>
      </c>
      <c r="D49" s="21" t="s">
        <v>1705</v>
      </c>
      <c r="E49" s="13"/>
      <c r="F49"/>
      <c r="G49" s="29">
        <v>36</v>
      </c>
      <c r="H49" s="13"/>
      <c r="N49" s="48"/>
      <c r="O49" s="237"/>
      <c r="P49" s="48"/>
      <c r="Q49" s="49"/>
      <c r="R49" s="57"/>
      <c r="S49" s="11"/>
      <c r="T49" s="48"/>
      <c r="U49" s="237">
        <v>2</v>
      </c>
      <c r="V49" s="276" t="s">
        <v>948</v>
      </c>
      <c r="W49" s="284" t="s">
        <v>2638</v>
      </c>
    </row>
    <row r="50" spans="1:23" ht="12.75">
      <c r="A50" s="1">
        <v>37</v>
      </c>
      <c r="B50" s="21" t="s">
        <v>1707</v>
      </c>
      <c r="C50" s="13">
        <v>6</v>
      </c>
      <c r="D50" s="21" t="s">
        <v>1708</v>
      </c>
      <c r="E50" s="13"/>
      <c r="F50"/>
      <c r="G50" s="29">
        <v>37</v>
      </c>
      <c r="H50" s="13"/>
      <c r="M50" s="33" t="s">
        <v>1752</v>
      </c>
      <c r="N50" s="32" t="s">
        <v>1874</v>
      </c>
      <c r="O50" s="237">
        <v>3</v>
      </c>
      <c r="P50" s="314" t="s">
        <v>2893</v>
      </c>
      <c r="Q50" s="109" t="s">
        <v>1865</v>
      </c>
      <c r="R50" s="57"/>
      <c r="S50" s="11"/>
      <c r="T50" s="48"/>
      <c r="U50" s="237">
        <v>3</v>
      </c>
      <c r="V50" s="276" t="s">
        <v>949</v>
      </c>
      <c r="W50" s="284" t="s">
        <v>2639</v>
      </c>
    </row>
    <row r="51" spans="1:23" ht="12.75">
      <c r="A51" s="1">
        <v>38</v>
      </c>
      <c r="B51" s="21" t="s">
        <v>1710</v>
      </c>
      <c r="C51" s="13">
        <v>6</v>
      </c>
      <c r="D51" s="21" t="s">
        <v>1711</v>
      </c>
      <c r="E51" s="13"/>
      <c r="F51"/>
      <c r="G51" s="29">
        <v>38</v>
      </c>
      <c r="H51" s="13"/>
      <c r="M51" s="22"/>
      <c r="N51" s="234"/>
      <c r="O51" s="237">
        <v>2</v>
      </c>
      <c r="P51" s="314" t="s">
        <v>2897</v>
      </c>
      <c r="Q51" s="109" t="s">
        <v>1864</v>
      </c>
      <c r="R51" s="57"/>
      <c r="S51" s="11"/>
      <c r="T51" s="48"/>
      <c r="U51" s="237">
        <v>4</v>
      </c>
      <c r="V51" s="276" t="s">
        <v>950</v>
      </c>
      <c r="W51" s="284" t="s">
        <v>2640</v>
      </c>
    </row>
    <row r="52" spans="1:23" ht="12.75">
      <c r="A52" s="1">
        <v>39</v>
      </c>
      <c r="B52" s="21" t="s">
        <v>1713</v>
      </c>
      <c r="C52" s="13">
        <v>6</v>
      </c>
      <c r="D52" s="21" t="s">
        <v>1714</v>
      </c>
      <c r="E52" s="13"/>
      <c r="F52"/>
      <c r="G52" s="29">
        <v>39</v>
      </c>
      <c r="H52" s="13"/>
      <c r="N52" s="234"/>
      <c r="O52" s="237">
        <v>1</v>
      </c>
      <c r="P52" s="314" t="s">
        <v>2899</v>
      </c>
      <c r="Q52" s="109" t="s">
        <v>1864</v>
      </c>
      <c r="R52" s="57"/>
      <c r="S52" s="11"/>
      <c r="T52" s="48"/>
      <c r="U52" s="237">
        <v>5</v>
      </c>
      <c r="V52" s="276" t="s">
        <v>951</v>
      </c>
      <c r="W52" s="284" t="s">
        <v>2641</v>
      </c>
    </row>
    <row r="53" spans="1:23" ht="12.75">
      <c r="A53" s="1">
        <v>40</v>
      </c>
      <c r="B53" s="21" t="s">
        <v>1716</v>
      </c>
      <c r="C53" s="13">
        <v>6</v>
      </c>
      <c r="D53" s="21" t="s">
        <v>1717</v>
      </c>
      <c r="E53" s="13"/>
      <c r="F53"/>
      <c r="G53" s="29">
        <v>40</v>
      </c>
      <c r="H53" s="13"/>
      <c r="M53" s="47"/>
      <c r="N53" s="234"/>
      <c r="O53" s="237"/>
      <c r="P53" s="48"/>
      <c r="Q53" s="49"/>
      <c r="R53" s="57"/>
      <c r="S53" s="11"/>
      <c r="T53" s="48"/>
      <c r="U53" s="237">
        <v>6</v>
      </c>
      <c r="V53" s="276" t="s">
        <v>951</v>
      </c>
      <c r="W53" s="284" t="s">
        <v>2642</v>
      </c>
    </row>
    <row r="54" spans="1:23" ht="12.75">
      <c r="A54" s="1">
        <v>41</v>
      </c>
      <c r="B54" s="21" t="s">
        <v>1719</v>
      </c>
      <c r="C54" s="13">
        <v>6</v>
      </c>
      <c r="D54" s="21" t="s">
        <v>1720</v>
      </c>
      <c r="E54" s="13"/>
      <c r="F54"/>
      <c r="G54" s="29">
        <v>41</v>
      </c>
      <c r="H54" s="13"/>
      <c r="M54" s="33" t="s">
        <v>1126</v>
      </c>
      <c r="N54" s="32" t="s">
        <v>1772</v>
      </c>
      <c r="O54" s="29">
        <v>5</v>
      </c>
      <c r="P54" s="327" t="s">
        <v>2909</v>
      </c>
      <c r="Q54" s="49" t="s">
        <v>155</v>
      </c>
      <c r="R54" s="57"/>
      <c r="S54" s="11"/>
      <c r="T54" s="48"/>
      <c r="U54" s="237">
        <v>7</v>
      </c>
      <c r="V54" s="276" t="s">
        <v>951</v>
      </c>
      <c r="W54" s="284" t="s">
        <v>2643</v>
      </c>
    </row>
    <row r="55" spans="1:23" ht="12.75">
      <c r="A55" s="1">
        <v>42</v>
      </c>
      <c r="B55" s="21" t="s">
        <v>1722</v>
      </c>
      <c r="C55" s="13">
        <v>6</v>
      </c>
      <c r="D55" s="21" t="s">
        <v>1723</v>
      </c>
      <c r="E55" s="13"/>
      <c r="F55"/>
      <c r="G55" s="29">
        <v>42</v>
      </c>
      <c r="H55" s="13"/>
      <c r="N55" s="48"/>
      <c r="O55" s="29">
        <v>4</v>
      </c>
      <c r="P55" s="169" t="s">
        <v>1861</v>
      </c>
      <c r="Q55" s="110" t="s">
        <v>968</v>
      </c>
      <c r="R55" s="57"/>
      <c r="S55" s="11"/>
      <c r="T55" s="48"/>
      <c r="U55" s="48">
        <v>8</v>
      </c>
      <c r="V55" s="80" t="s">
        <v>952</v>
      </c>
      <c r="W55" s="54" t="s">
        <v>1900</v>
      </c>
    </row>
    <row r="56" spans="1:24" ht="12.75">
      <c r="A56" s="1">
        <v>43</v>
      </c>
      <c r="B56" s="21" t="s">
        <v>1725</v>
      </c>
      <c r="C56" s="13">
        <v>6</v>
      </c>
      <c r="D56" s="21" t="s">
        <v>1726</v>
      </c>
      <c r="E56" s="13"/>
      <c r="F56"/>
      <c r="G56" s="29">
        <v>43</v>
      </c>
      <c r="H56" s="13"/>
      <c r="N56" s="48"/>
      <c r="O56" s="29">
        <v>3</v>
      </c>
      <c r="P56" s="169" t="s">
        <v>1863</v>
      </c>
      <c r="Q56" s="110" t="s">
        <v>988</v>
      </c>
      <c r="R56" s="57"/>
      <c r="X56" s="272"/>
    </row>
    <row r="57" spans="14:24" ht="12.75">
      <c r="N57" s="48"/>
      <c r="O57" s="29">
        <v>2</v>
      </c>
      <c r="P57" s="169" t="s">
        <v>1871</v>
      </c>
      <c r="Q57" s="110" t="s">
        <v>2250</v>
      </c>
      <c r="R57" s="57"/>
      <c r="S57" s="245" t="s">
        <v>1954</v>
      </c>
      <c r="U57" s="247">
        <v>2</v>
      </c>
      <c r="V57" s="326" t="s">
        <v>2903</v>
      </c>
      <c r="W57" s="64" t="s">
        <v>1129</v>
      </c>
      <c r="X57" s="272"/>
    </row>
    <row r="58" spans="14:23" ht="12.75">
      <c r="N58" s="48"/>
      <c r="O58" s="29">
        <v>1</v>
      </c>
      <c r="P58" s="169" t="s">
        <v>1873</v>
      </c>
      <c r="Q58" s="110" t="s">
        <v>3256</v>
      </c>
      <c r="R58" s="57"/>
      <c r="U58" s="247">
        <v>1</v>
      </c>
      <c r="V58" s="326" t="s">
        <v>2906</v>
      </c>
      <c r="W58" s="42" t="s">
        <v>2250</v>
      </c>
    </row>
    <row r="59" spans="2:18" ht="12.75">
      <c r="B59" s="31" t="s">
        <v>1774</v>
      </c>
      <c r="C59" s="8" t="s">
        <v>1738</v>
      </c>
      <c r="D59" s="8" t="s">
        <v>1739</v>
      </c>
      <c r="F59" s="31" t="s">
        <v>1775</v>
      </c>
      <c r="G59" s="30" t="s">
        <v>1740</v>
      </c>
      <c r="N59" s="234"/>
      <c r="O59" s="48"/>
      <c r="P59" s="48"/>
      <c r="Q59" s="49"/>
      <c r="R59" s="57"/>
    </row>
    <row r="60" spans="4:18" ht="12.75">
      <c r="D60" s="2"/>
      <c r="M60" s="33" t="s">
        <v>1127</v>
      </c>
      <c r="N60" s="32" t="s">
        <v>1876</v>
      </c>
      <c r="O60" s="237">
        <v>4</v>
      </c>
      <c r="P60" s="238" t="s">
        <v>1860</v>
      </c>
      <c r="Q60" s="109" t="s">
        <v>968</v>
      </c>
      <c r="R60" s="57"/>
    </row>
    <row r="61" spans="1:23" ht="12.75">
      <c r="A61" s="51" t="s">
        <v>1776</v>
      </c>
      <c r="B61" s="8">
        <f>A56</f>
        <v>43</v>
      </c>
      <c r="C61" s="24">
        <f>SUM(C6:C57)</f>
        <v>217</v>
      </c>
      <c r="D61" s="24">
        <f>SUM(E6:E56)</f>
        <v>34</v>
      </c>
      <c r="F61" s="5">
        <f>SUM(C61:D61)</f>
        <v>251</v>
      </c>
      <c r="G61" s="52">
        <f>G56</f>
        <v>43</v>
      </c>
      <c r="N61" s="234"/>
      <c r="O61" s="237">
        <v>3</v>
      </c>
      <c r="P61" s="238" t="s">
        <v>1862</v>
      </c>
      <c r="Q61" s="109" t="s">
        <v>988</v>
      </c>
      <c r="R61" s="57"/>
      <c r="S61" s="12"/>
      <c r="T61" s="6"/>
      <c r="U61" s="6"/>
      <c r="V61" s="6"/>
      <c r="W61" s="48"/>
    </row>
    <row r="62" spans="1:18" ht="12.75">
      <c r="A62" s="51"/>
      <c r="B62" s="8"/>
      <c r="C62" s="24"/>
      <c r="D62" s="24"/>
      <c r="F62" s="5"/>
      <c r="G62" s="52"/>
      <c r="M62"/>
      <c r="N62" s="235"/>
      <c r="O62" s="237">
        <v>2</v>
      </c>
      <c r="P62" s="238" t="s">
        <v>1870</v>
      </c>
      <c r="Q62" s="109" t="s">
        <v>2250</v>
      </c>
      <c r="R62" s="57"/>
    </row>
    <row r="63" spans="1:18" ht="12.75">
      <c r="A63" s="51"/>
      <c r="B63" s="8"/>
      <c r="C63" s="8"/>
      <c r="D63" s="8"/>
      <c r="E63" s="8"/>
      <c r="F63" s="8"/>
      <c r="G63" s="8"/>
      <c r="N63" s="48"/>
      <c r="O63" s="237">
        <v>1</v>
      </c>
      <c r="P63" s="238" t="s">
        <v>1872</v>
      </c>
      <c r="Q63" s="109" t="s">
        <v>3256</v>
      </c>
      <c r="R63" s="57"/>
    </row>
    <row r="64" spans="4:18" ht="12.75">
      <c r="D64" s="2"/>
      <c r="N64" s="48"/>
      <c r="O64" s="237"/>
      <c r="P64" s="238"/>
      <c r="Q64" s="109"/>
      <c r="R64" s="57"/>
    </row>
    <row r="65" spans="14:18" ht="12.75">
      <c r="N65" s="234"/>
      <c r="O65" s="48"/>
      <c r="P65" s="48"/>
      <c r="Q65" s="48"/>
      <c r="R65" s="57"/>
    </row>
    <row r="66" spans="1:7" ht="12.75">
      <c r="A66" s="25"/>
      <c r="E66" s="24"/>
      <c r="G66" s="25"/>
    </row>
    <row r="67" spans="1:7" ht="12.75">
      <c r="A67" s="25"/>
      <c r="E67" s="24"/>
      <c r="G67" s="25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Y107"/>
  <sheetViews>
    <sheetView workbookViewId="0" topLeftCell="A1">
      <selection activeCell="J12" sqref="J12"/>
    </sheetView>
  </sheetViews>
  <sheetFormatPr defaultColWidth="9.140625" defaultRowHeight="12.75"/>
  <cols>
    <col min="1" max="1" width="7.57421875" style="1" customWidth="1"/>
    <col min="2" max="2" width="14.140625" style="2" customWidth="1"/>
    <col min="3" max="3" width="4.8515625" style="2" customWidth="1"/>
    <col min="4" max="4" width="14.421875" style="11" customWidth="1"/>
    <col min="5" max="5" width="5.140625" style="2" customWidth="1"/>
    <col min="6" max="6" width="15.57421875" style="11" customWidth="1"/>
    <col min="7" max="7" width="5.00390625" style="1" customWidth="1"/>
    <col min="8" max="8" width="4.7109375" style="11" customWidth="1"/>
    <col min="9" max="9" width="4.421875" style="57" customWidth="1"/>
    <col min="10" max="10" width="4.7109375" style="0" customWidth="1"/>
    <col min="11" max="11" width="4.00390625" style="0" customWidth="1"/>
    <col min="12" max="12" width="4.28125" style="0" customWidth="1"/>
    <col min="13" max="13" width="12.57421875" style="0" customWidth="1"/>
    <col min="14" max="14" width="11.140625" style="12" customWidth="1"/>
    <col min="15" max="15" width="5.57421875" style="6" customWidth="1"/>
    <col min="16" max="16" width="5.28125" style="6" customWidth="1"/>
    <col min="17" max="17" width="15.7109375" style="6" customWidth="1"/>
    <col min="18" max="18" width="12.7109375" style="6" customWidth="1"/>
    <col min="19" max="19" width="1.28515625" style="0" customWidth="1"/>
    <col min="20" max="20" width="10.28125" style="0" customWidth="1"/>
    <col min="21" max="21" width="5.421875" style="0" customWidth="1"/>
    <col min="22" max="22" width="5.00390625" style="0" customWidth="1"/>
    <col min="23" max="23" width="15.8515625" style="0" customWidth="1"/>
    <col min="24" max="24" width="13.140625" style="57" customWidth="1"/>
    <col min="25" max="25" width="13.57421875" style="0" customWidth="1"/>
  </cols>
  <sheetData>
    <row r="1" spans="1:18" ht="15.75">
      <c r="A1" s="26"/>
      <c r="B1" s="269" t="s">
        <v>2999</v>
      </c>
      <c r="F1" s="27" t="s">
        <v>1733</v>
      </c>
      <c r="G1" s="26"/>
      <c r="H1" s="4"/>
      <c r="N1" s="2"/>
      <c r="O1" s="48"/>
      <c r="P1" s="4"/>
      <c r="R1" s="27" t="s">
        <v>1733</v>
      </c>
    </row>
    <row r="2" spans="2:18" ht="15.75">
      <c r="B2" s="158"/>
      <c r="C2" s="3"/>
      <c r="D2" s="4"/>
      <c r="E2" s="3"/>
      <c r="F2" s="4"/>
      <c r="H2" s="4"/>
      <c r="N2" s="156"/>
      <c r="O2" s="48"/>
      <c r="P2" s="4"/>
      <c r="Q2" s="4"/>
      <c r="R2" s="57"/>
    </row>
    <row r="3" spans="3:24" ht="15.75">
      <c r="C3" s="3"/>
      <c r="E3" s="3"/>
      <c r="G3" s="28" t="s">
        <v>1735</v>
      </c>
      <c r="H3" s="7"/>
      <c r="I3" s="50"/>
      <c r="N3" s="5" t="s">
        <v>1623</v>
      </c>
      <c r="O3" s="7" t="s">
        <v>1621</v>
      </c>
      <c r="P3" s="233"/>
      <c r="Q3" s="162" t="s">
        <v>1622</v>
      </c>
      <c r="R3" s="162" t="s">
        <v>1736</v>
      </c>
      <c r="T3" s="5" t="s">
        <v>1623</v>
      </c>
      <c r="U3" s="7" t="s">
        <v>1621</v>
      </c>
      <c r="V3" s="233"/>
      <c r="W3" s="162" t="s">
        <v>1622</v>
      </c>
      <c r="X3" s="162" t="s">
        <v>1736</v>
      </c>
    </row>
    <row r="4" spans="1:24" ht="12.75">
      <c r="A4" s="30" t="s">
        <v>1737</v>
      </c>
      <c r="B4" s="30" t="s">
        <v>1736</v>
      </c>
      <c r="C4" s="8" t="s">
        <v>1738</v>
      </c>
      <c r="D4" s="5" t="s">
        <v>1623</v>
      </c>
      <c r="E4" s="8" t="s">
        <v>1739</v>
      </c>
      <c r="F4" s="5" t="s">
        <v>1623</v>
      </c>
      <c r="G4" s="30" t="s">
        <v>1740</v>
      </c>
      <c r="H4" s="31" t="s">
        <v>1741</v>
      </c>
      <c r="I4" s="31" t="s">
        <v>1742</v>
      </c>
      <c r="N4" s="5"/>
      <c r="O4" s="32" t="s">
        <v>1743</v>
      </c>
      <c r="P4" s="15" t="s">
        <v>1624</v>
      </c>
      <c r="Q4" s="48"/>
      <c r="R4" s="48"/>
      <c r="T4" s="5"/>
      <c r="U4" s="32" t="s">
        <v>1743</v>
      </c>
      <c r="V4" s="15" t="s">
        <v>1624</v>
      </c>
      <c r="W4" s="48"/>
      <c r="X4" s="48"/>
    </row>
    <row r="5" spans="2:23" ht="12.75">
      <c r="B5" s="10"/>
      <c r="C5" s="10"/>
      <c r="D5" s="5"/>
      <c r="E5" s="10"/>
      <c r="F5" s="5"/>
      <c r="I5" s="50"/>
      <c r="O5" s="48"/>
      <c r="P5" s="48"/>
      <c r="Q5" s="48"/>
      <c r="R5" s="48"/>
      <c r="T5" s="57"/>
      <c r="U5" s="57"/>
      <c r="V5" s="57"/>
      <c r="W5" s="57"/>
    </row>
    <row r="6" spans="1:24" ht="12.75">
      <c r="A6" s="1">
        <v>1</v>
      </c>
      <c r="B6" s="16" t="s">
        <v>1804</v>
      </c>
      <c r="C6" s="159">
        <v>3</v>
      </c>
      <c r="D6" s="38" t="s">
        <v>1626</v>
      </c>
      <c r="E6" s="159">
        <v>3</v>
      </c>
      <c r="F6" s="38"/>
      <c r="G6" s="1">
        <v>1</v>
      </c>
      <c r="H6" s="29">
        <v>1</v>
      </c>
      <c r="I6" s="29">
        <v>1</v>
      </c>
      <c r="N6" s="33" t="s">
        <v>1626</v>
      </c>
      <c r="O6" s="32" t="s">
        <v>1744</v>
      </c>
      <c r="P6" s="48">
        <v>1</v>
      </c>
      <c r="Q6" s="169" t="s">
        <v>94</v>
      </c>
      <c r="R6" s="42" t="s">
        <v>1804</v>
      </c>
      <c r="S6" s="285"/>
      <c r="T6" s="33" t="s">
        <v>1119</v>
      </c>
      <c r="U6" s="32" t="s">
        <v>1773</v>
      </c>
      <c r="V6" s="48">
        <v>1</v>
      </c>
      <c r="W6" s="169" t="s">
        <v>113</v>
      </c>
      <c r="X6" s="168" t="s">
        <v>1753</v>
      </c>
    </row>
    <row r="7" spans="1:24" ht="12.75">
      <c r="A7" s="1">
        <v>2</v>
      </c>
      <c r="B7" s="16" t="s">
        <v>1906</v>
      </c>
      <c r="C7" s="226">
        <v>4</v>
      </c>
      <c r="D7" s="157"/>
      <c r="E7" s="225">
        <v>4</v>
      </c>
      <c r="F7" s="40" t="s">
        <v>1631</v>
      </c>
      <c r="G7" s="1">
        <v>2</v>
      </c>
      <c r="H7" s="29">
        <v>2</v>
      </c>
      <c r="I7" s="29">
        <v>1</v>
      </c>
      <c r="O7" s="234"/>
      <c r="P7" s="48">
        <v>2</v>
      </c>
      <c r="Q7" s="169" t="s">
        <v>95</v>
      </c>
      <c r="R7" s="42" t="s">
        <v>1805</v>
      </c>
      <c r="S7" s="285"/>
      <c r="U7" s="234"/>
      <c r="V7" s="48">
        <v>2</v>
      </c>
      <c r="W7" s="169" t="s">
        <v>114</v>
      </c>
      <c r="X7" s="168" t="s">
        <v>1753</v>
      </c>
    </row>
    <row r="8" spans="1:24" ht="12.75">
      <c r="A8" s="1">
        <v>3</v>
      </c>
      <c r="B8" s="18" t="s">
        <v>1867</v>
      </c>
      <c r="C8" s="159">
        <v>4</v>
      </c>
      <c r="D8" s="38" t="s">
        <v>1629</v>
      </c>
      <c r="E8" s="159">
        <v>4</v>
      </c>
      <c r="F8" s="38"/>
      <c r="G8" s="1">
        <v>3</v>
      </c>
      <c r="H8" s="35">
        <v>3</v>
      </c>
      <c r="I8" s="29">
        <v>1</v>
      </c>
      <c r="N8" s="19"/>
      <c r="O8" s="234"/>
      <c r="P8" s="48">
        <v>3</v>
      </c>
      <c r="Q8" s="169" t="s">
        <v>96</v>
      </c>
      <c r="R8" s="42" t="s">
        <v>1806</v>
      </c>
      <c r="S8" s="285"/>
      <c r="U8" s="235"/>
      <c r="V8" s="48">
        <v>3</v>
      </c>
      <c r="W8" s="169" t="s">
        <v>115</v>
      </c>
      <c r="X8" s="168" t="s">
        <v>1753</v>
      </c>
    </row>
    <row r="9" spans="1:24" ht="12.75">
      <c r="A9" s="1">
        <v>4</v>
      </c>
      <c r="B9" s="18" t="s">
        <v>1868</v>
      </c>
      <c r="C9" s="226">
        <v>4</v>
      </c>
      <c r="D9" s="157"/>
      <c r="E9" s="226">
        <v>4</v>
      </c>
      <c r="F9" s="157" t="s">
        <v>1634</v>
      </c>
      <c r="G9" s="1">
        <v>4</v>
      </c>
      <c r="H9" s="35">
        <v>4</v>
      </c>
      <c r="I9" s="29">
        <v>1</v>
      </c>
      <c r="O9" s="234"/>
      <c r="P9" s="48">
        <v>4</v>
      </c>
      <c r="Q9" s="169" t="s">
        <v>97</v>
      </c>
      <c r="R9" s="42" t="s">
        <v>1906</v>
      </c>
      <c r="S9" s="285"/>
      <c r="T9" s="12"/>
      <c r="U9" s="48"/>
      <c r="V9" s="48">
        <v>4</v>
      </c>
      <c r="W9" s="169" t="s">
        <v>116</v>
      </c>
      <c r="X9" s="168" t="s">
        <v>1753</v>
      </c>
    </row>
    <row r="10" spans="1:24" ht="12.75">
      <c r="A10" s="1">
        <v>5</v>
      </c>
      <c r="B10" s="18" t="s">
        <v>1746</v>
      </c>
      <c r="C10" s="37">
        <v>2</v>
      </c>
      <c r="D10" s="38" t="s">
        <v>1637</v>
      </c>
      <c r="E10" s="37">
        <v>2</v>
      </c>
      <c r="F10" s="230"/>
      <c r="G10" s="1">
        <v>5</v>
      </c>
      <c r="H10" s="35">
        <v>5</v>
      </c>
      <c r="I10" s="29">
        <v>1</v>
      </c>
      <c r="O10" s="234"/>
      <c r="P10" s="48">
        <v>5</v>
      </c>
      <c r="Q10" s="169" t="s">
        <v>98</v>
      </c>
      <c r="R10" s="42" t="s">
        <v>1905</v>
      </c>
      <c r="S10" s="285"/>
      <c r="T10" s="12"/>
      <c r="U10" s="48"/>
      <c r="V10" s="48">
        <v>5</v>
      </c>
      <c r="W10" s="169" t="s">
        <v>117</v>
      </c>
      <c r="X10" s="168" t="s">
        <v>1753</v>
      </c>
    </row>
    <row r="11" spans="2:24" ht="12.75">
      <c r="B11" s="164"/>
      <c r="C11" s="160"/>
      <c r="D11" s="251"/>
      <c r="E11" s="160"/>
      <c r="F11" s="157" t="s">
        <v>1748</v>
      </c>
      <c r="G11" s="1">
        <v>6</v>
      </c>
      <c r="H11" s="35">
        <v>6</v>
      </c>
      <c r="I11" s="29">
        <v>1</v>
      </c>
      <c r="O11" s="48"/>
      <c r="P11" s="48">
        <v>6</v>
      </c>
      <c r="Q11" s="169" t="s">
        <v>99</v>
      </c>
      <c r="R11" s="42" t="s">
        <v>1944</v>
      </c>
      <c r="S11" s="285"/>
      <c r="T11" s="12"/>
      <c r="U11" s="48"/>
      <c r="V11" s="48">
        <v>6</v>
      </c>
      <c r="W11" s="169" t="s">
        <v>118</v>
      </c>
      <c r="X11" s="168" t="s">
        <v>1753</v>
      </c>
    </row>
    <row r="12" spans="1:24" ht="12.75">
      <c r="A12" s="1">
        <v>6</v>
      </c>
      <c r="B12" s="18" t="s">
        <v>1795</v>
      </c>
      <c r="C12" s="159">
        <v>3</v>
      </c>
      <c r="D12" s="38" t="s">
        <v>1751</v>
      </c>
      <c r="E12" s="240"/>
      <c r="F12" s="230"/>
      <c r="G12" s="1">
        <v>7</v>
      </c>
      <c r="H12" s="35">
        <v>7</v>
      </c>
      <c r="I12" s="29">
        <v>1</v>
      </c>
      <c r="O12" s="48"/>
      <c r="P12" s="48">
        <v>7</v>
      </c>
      <c r="Q12" s="169" t="s">
        <v>100</v>
      </c>
      <c r="R12" s="42" t="s">
        <v>1941</v>
      </c>
      <c r="S12" s="285"/>
      <c r="T12" s="12"/>
      <c r="U12" s="48"/>
      <c r="V12" s="48">
        <v>7</v>
      </c>
      <c r="W12" s="169" t="s">
        <v>109</v>
      </c>
      <c r="X12" s="42" t="s">
        <v>991</v>
      </c>
    </row>
    <row r="13" spans="1:24" ht="12.75">
      <c r="A13" s="25"/>
      <c r="C13" s="239"/>
      <c r="D13" s="228"/>
      <c r="E13" s="225">
        <v>3</v>
      </c>
      <c r="F13" s="40" t="s">
        <v>1754</v>
      </c>
      <c r="G13" s="1">
        <v>8</v>
      </c>
      <c r="H13" s="35">
        <v>8</v>
      </c>
      <c r="I13" s="29">
        <v>1</v>
      </c>
      <c r="O13" s="48"/>
      <c r="P13" s="48"/>
      <c r="Q13" s="48"/>
      <c r="R13" s="48"/>
      <c r="S13" s="285"/>
      <c r="T13" s="12"/>
      <c r="U13" s="48"/>
      <c r="V13" s="48">
        <v>8</v>
      </c>
      <c r="W13" s="169" t="s">
        <v>110</v>
      </c>
      <c r="X13" s="42" t="s">
        <v>992</v>
      </c>
    </row>
    <row r="14" spans="1:24" ht="12.75">
      <c r="A14" s="1">
        <v>7</v>
      </c>
      <c r="B14" s="18" t="s">
        <v>1750</v>
      </c>
      <c r="C14" s="37">
        <v>2</v>
      </c>
      <c r="D14" s="230"/>
      <c r="E14" s="37">
        <v>2</v>
      </c>
      <c r="F14" s="230"/>
      <c r="N14" s="33" t="s">
        <v>1631</v>
      </c>
      <c r="O14" s="32" t="s">
        <v>1745</v>
      </c>
      <c r="P14" s="48">
        <v>1</v>
      </c>
      <c r="Q14" s="169" t="s">
        <v>587</v>
      </c>
      <c r="R14" s="42" t="s">
        <v>1804</v>
      </c>
      <c r="S14" s="285"/>
      <c r="T14" s="12"/>
      <c r="U14" s="48"/>
      <c r="V14" s="48"/>
      <c r="W14" s="48"/>
      <c r="X14" s="48"/>
    </row>
    <row r="15" spans="1:24" ht="12.75">
      <c r="A15" s="1">
        <v>8</v>
      </c>
      <c r="B15" s="18" t="s">
        <v>1949</v>
      </c>
      <c r="C15" s="160">
        <v>1</v>
      </c>
      <c r="D15" s="157" t="s">
        <v>1117</v>
      </c>
      <c r="E15" s="160">
        <v>1</v>
      </c>
      <c r="F15" s="157"/>
      <c r="G15" s="1">
        <v>9</v>
      </c>
      <c r="H15" s="35">
        <v>9</v>
      </c>
      <c r="I15" s="29">
        <v>1</v>
      </c>
      <c r="O15" s="234"/>
      <c r="P15" s="48">
        <v>2</v>
      </c>
      <c r="Q15" s="169" t="s">
        <v>588</v>
      </c>
      <c r="R15" s="42" t="s">
        <v>1805</v>
      </c>
      <c r="S15" s="285"/>
      <c r="T15" s="33" t="s">
        <v>1640</v>
      </c>
      <c r="U15" s="32" t="s">
        <v>1120</v>
      </c>
      <c r="V15" s="237">
        <v>1</v>
      </c>
      <c r="W15" s="238" t="s">
        <v>602</v>
      </c>
      <c r="X15" s="108" t="s">
        <v>991</v>
      </c>
    </row>
    <row r="16" spans="1:24" ht="12.75">
      <c r="A16" s="1">
        <v>9</v>
      </c>
      <c r="B16" s="2" t="s">
        <v>1950</v>
      </c>
      <c r="C16" s="166">
        <v>1</v>
      </c>
      <c r="D16" s="157"/>
      <c r="E16" s="165">
        <v>1</v>
      </c>
      <c r="F16" s="40" t="s">
        <v>1118</v>
      </c>
      <c r="G16" s="1">
        <v>10</v>
      </c>
      <c r="H16" s="35">
        <v>10</v>
      </c>
      <c r="I16" s="29">
        <v>1</v>
      </c>
      <c r="N16" s="19"/>
      <c r="O16" s="234"/>
      <c r="P16" s="48">
        <v>3</v>
      </c>
      <c r="Q16" s="169" t="s">
        <v>589</v>
      </c>
      <c r="R16" s="42" t="s">
        <v>1806</v>
      </c>
      <c r="S16" s="285"/>
      <c r="T16" s="12"/>
      <c r="U16" s="48"/>
      <c r="V16" s="237">
        <v>2</v>
      </c>
      <c r="W16" s="238" t="s">
        <v>603</v>
      </c>
      <c r="X16" s="108" t="s">
        <v>992</v>
      </c>
    </row>
    <row r="17" spans="2:24" ht="12.75">
      <c r="B17" s="2" t="s">
        <v>1904</v>
      </c>
      <c r="C17" s="39">
        <v>1</v>
      </c>
      <c r="D17" s="40"/>
      <c r="E17" s="19"/>
      <c r="F17" s="23"/>
      <c r="H17" s="5"/>
      <c r="O17" s="234"/>
      <c r="P17" s="48">
        <v>4</v>
      </c>
      <c r="Q17" s="169" t="s">
        <v>590</v>
      </c>
      <c r="R17" s="42" t="s">
        <v>1906</v>
      </c>
      <c r="S17" s="285"/>
      <c r="T17" s="12"/>
      <c r="U17" s="48"/>
      <c r="V17" s="237">
        <v>3</v>
      </c>
      <c r="W17" s="238" t="s">
        <v>604</v>
      </c>
      <c r="X17" s="108" t="s">
        <v>993</v>
      </c>
    </row>
    <row r="18" spans="1:24" ht="12.75">
      <c r="A18" s="1">
        <v>10</v>
      </c>
      <c r="B18" s="18" t="s">
        <v>1753</v>
      </c>
      <c r="C18" s="161">
        <v>6</v>
      </c>
      <c r="D18" s="38" t="s">
        <v>1119</v>
      </c>
      <c r="E18" s="231"/>
      <c r="F18" s="23"/>
      <c r="G18" s="1">
        <v>11</v>
      </c>
      <c r="H18" s="35">
        <v>1</v>
      </c>
      <c r="I18" s="29">
        <v>2</v>
      </c>
      <c r="O18" s="234"/>
      <c r="P18" s="48">
        <v>5</v>
      </c>
      <c r="Q18" s="169" t="s">
        <v>591</v>
      </c>
      <c r="R18" s="42" t="s">
        <v>1905</v>
      </c>
      <c r="S18" s="285"/>
      <c r="T18" s="12"/>
      <c r="U18" s="48"/>
      <c r="V18" s="48"/>
      <c r="W18" s="48"/>
      <c r="X18" s="48"/>
    </row>
    <row r="19" spans="1:24" ht="12.75">
      <c r="A19" s="1">
        <v>11</v>
      </c>
      <c r="B19" s="16" t="s">
        <v>1802</v>
      </c>
      <c r="C19" s="165">
        <v>2</v>
      </c>
      <c r="D19" s="228"/>
      <c r="E19" s="232">
        <v>2</v>
      </c>
      <c r="F19" s="230"/>
      <c r="O19" s="48"/>
      <c r="P19" s="48">
        <v>6</v>
      </c>
      <c r="Q19" s="169" t="s">
        <v>592</v>
      </c>
      <c r="R19" s="42" t="s">
        <v>1944</v>
      </c>
      <c r="S19" s="285"/>
      <c r="T19" s="33" t="s">
        <v>1642</v>
      </c>
      <c r="U19" s="32" t="s">
        <v>1121</v>
      </c>
      <c r="V19" s="48">
        <v>1</v>
      </c>
      <c r="W19" s="169" t="s">
        <v>119</v>
      </c>
      <c r="X19" s="168" t="s">
        <v>1756</v>
      </c>
    </row>
    <row r="20" spans="1:24" ht="12.75">
      <c r="A20" s="1">
        <v>12</v>
      </c>
      <c r="B20" s="16" t="s">
        <v>1802</v>
      </c>
      <c r="C20" s="37">
        <v>1</v>
      </c>
      <c r="D20" s="227"/>
      <c r="E20" s="39">
        <v>1</v>
      </c>
      <c r="F20" s="40" t="s">
        <v>1640</v>
      </c>
      <c r="G20" s="1">
        <v>12</v>
      </c>
      <c r="H20" s="35">
        <v>2</v>
      </c>
      <c r="I20" s="29">
        <v>2</v>
      </c>
      <c r="O20" s="48"/>
      <c r="P20" s="48">
        <v>7</v>
      </c>
      <c r="Q20" s="169" t="s">
        <v>593</v>
      </c>
      <c r="R20" s="42" t="s">
        <v>1941</v>
      </c>
      <c r="S20" s="285"/>
      <c r="T20" s="11"/>
      <c r="U20" s="48"/>
      <c r="V20" s="48">
        <v>2</v>
      </c>
      <c r="W20" s="169" t="s">
        <v>120</v>
      </c>
      <c r="X20" s="168" t="s">
        <v>1756</v>
      </c>
    </row>
    <row r="21" spans="1:24" ht="12.75">
      <c r="A21" s="1">
        <v>13</v>
      </c>
      <c r="B21" s="16" t="s">
        <v>1756</v>
      </c>
      <c r="C21" s="160">
        <v>6</v>
      </c>
      <c r="D21" s="157" t="s">
        <v>1642</v>
      </c>
      <c r="E21" s="13"/>
      <c r="F21" s="23"/>
      <c r="G21" s="1">
        <v>13</v>
      </c>
      <c r="H21" s="35">
        <v>3</v>
      </c>
      <c r="I21" s="29">
        <v>2</v>
      </c>
      <c r="O21" s="48"/>
      <c r="P21" s="48"/>
      <c r="Q21" s="48"/>
      <c r="R21" s="48"/>
      <c r="S21" s="285"/>
      <c r="T21" s="57"/>
      <c r="U21" s="57"/>
      <c r="V21" s="48">
        <v>3</v>
      </c>
      <c r="W21" s="169" t="s">
        <v>121</v>
      </c>
      <c r="X21" s="168" t="s">
        <v>1756</v>
      </c>
    </row>
    <row r="22" spans="2:24" ht="12.75">
      <c r="B22" s="2" t="s">
        <v>1866</v>
      </c>
      <c r="C22" s="165">
        <v>1</v>
      </c>
      <c r="D22" s="229"/>
      <c r="E22" s="10"/>
      <c r="F22" s="5"/>
      <c r="N22" s="33" t="s">
        <v>1629</v>
      </c>
      <c r="O22" s="32" t="s">
        <v>1755</v>
      </c>
      <c r="P22" s="48">
        <v>1</v>
      </c>
      <c r="Q22" s="169" t="s">
        <v>101</v>
      </c>
      <c r="R22" s="42" t="s">
        <v>1945</v>
      </c>
      <c r="S22" s="285"/>
      <c r="T22" s="11"/>
      <c r="U22" s="48"/>
      <c r="V22" s="48">
        <v>4</v>
      </c>
      <c r="W22" s="169" t="s">
        <v>122</v>
      </c>
      <c r="X22" s="168" t="s">
        <v>1756</v>
      </c>
    </row>
    <row r="23" spans="1:24" ht="12.75">
      <c r="A23" s="1">
        <v>14</v>
      </c>
      <c r="B23" s="16" t="s">
        <v>1903</v>
      </c>
      <c r="C23" s="36">
        <v>1</v>
      </c>
      <c r="D23" s="34" t="s">
        <v>1758</v>
      </c>
      <c r="E23" s="19"/>
      <c r="F23" s="23"/>
      <c r="G23" s="1">
        <v>14</v>
      </c>
      <c r="H23" s="35">
        <v>4</v>
      </c>
      <c r="I23" s="29">
        <v>2</v>
      </c>
      <c r="O23" s="234"/>
      <c r="P23" s="48">
        <v>2</v>
      </c>
      <c r="Q23" s="169" t="s">
        <v>102</v>
      </c>
      <c r="R23" s="42" t="s">
        <v>1807</v>
      </c>
      <c r="S23" s="285"/>
      <c r="T23" s="11"/>
      <c r="U23" s="48"/>
      <c r="V23" s="48">
        <v>5</v>
      </c>
      <c r="W23" s="169" t="s">
        <v>123</v>
      </c>
      <c r="X23" s="168" t="s">
        <v>1756</v>
      </c>
    </row>
    <row r="24" spans="1:24" ht="12.75">
      <c r="A24" s="1">
        <v>15</v>
      </c>
      <c r="B24" s="16" t="s">
        <v>1759</v>
      </c>
      <c r="C24" s="17">
        <v>6</v>
      </c>
      <c r="D24" s="16" t="s">
        <v>1645</v>
      </c>
      <c r="E24" s="17"/>
      <c r="F24" s="16"/>
      <c r="G24" s="1">
        <v>15</v>
      </c>
      <c r="H24" s="35">
        <v>5</v>
      </c>
      <c r="I24" s="29">
        <v>2</v>
      </c>
      <c r="N24" s="19"/>
      <c r="O24" s="234"/>
      <c r="P24" s="48">
        <v>3</v>
      </c>
      <c r="Q24" s="169" t="s">
        <v>2048</v>
      </c>
      <c r="R24" s="42" t="s">
        <v>1946</v>
      </c>
      <c r="S24" s="285"/>
      <c r="T24" s="11"/>
      <c r="U24" s="48"/>
      <c r="V24" s="48">
        <v>6</v>
      </c>
      <c r="W24" s="169" t="s">
        <v>156</v>
      </c>
      <c r="X24" s="168" t="s">
        <v>1756</v>
      </c>
    </row>
    <row r="25" spans="1:24" ht="12.75">
      <c r="A25" s="1">
        <v>16</v>
      </c>
      <c r="B25" s="16" t="s">
        <v>1761</v>
      </c>
      <c r="C25" s="17">
        <v>6</v>
      </c>
      <c r="D25" s="16" t="s">
        <v>1647</v>
      </c>
      <c r="E25" s="17"/>
      <c r="F25" s="16"/>
      <c r="G25" s="1">
        <v>16</v>
      </c>
      <c r="H25" s="29">
        <v>6</v>
      </c>
      <c r="I25" s="29">
        <v>2</v>
      </c>
      <c r="O25" s="234"/>
      <c r="P25" s="48">
        <v>4</v>
      </c>
      <c r="Q25" s="169" t="s">
        <v>2050</v>
      </c>
      <c r="R25" s="42" t="s">
        <v>1942</v>
      </c>
      <c r="S25" s="285"/>
      <c r="T25" s="11"/>
      <c r="U25" s="48"/>
      <c r="V25" s="48">
        <v>7</v>
      </c>
      <c r="W25" s="315" t="s">
        <v>2972</v>
      </c>
      <c r="X25" s="48" t="s">
        <v>1869</v>
      </c>
    </row>
    <row r="26" spans="1:24" ht="12.75">
      <c r="A26" s="1">
        <v>17</v>
      </c>
      <c r="B26" s="16" t="s">
        <v>1763</v>
      </c>
      <c r="C26" s="17">
        <v>6</v>
      </c>
      <c r="D26" s="16" t="s">
        <v>1650</v>
      </c>
      <c r="E26" s="17"/>
      <c r="F26" s="16"/>
      <c r="G26" s="1">
        <v>17</v>
      </c>
      <c r="H26" s="29">
        <v>7</v>
      </c>
      <c r="I26" s="29">
        <v>2</v>
      </c>
      <c r="O26" s="234"/>
      <c r="P26" s="48">
        <v>5</v>
      </c>
      <c r="Q26" s="169" t="s">
        <v>103</v>
      </c>
      <c r="R26" s="42" t="s">
        <v>1947</v>
      </c>
      <c r="S26" s="285"/>
      <c r="T26" s="11"/>
      <c r="U26" s="48"/>
      <c r="V26" s="48">
        <v>8</v>
      </c>
      <c r="W26" s="169" t="s">
        <v>111</v>
      </c>
      <c r="X26" s="42" t="s">
        <v>993</v>
      </c>
    </row>
    <row r="27" spans="1:23" ht="12.75">
      <c r="A27" s="1">
        <v>18</v>
      </c>
      <c r="B27" s="16" t="s">
        <v>1764</v>
      </c>
      <c r="C27" s="17">
        <v>6</v>
      </c>
      <c r="D27" s="42" t="s">
        <v>1653</v>
      </c>
      <c r="E27" s="17"/>
      <c r="F27" s="42"/>
      <c r="G27" s="1">
        <v>18</v>
      </c>
      <c r="H27" s="13">
        <v>8</v>
      </c>
      <c r="I27" s="29">
        <v>2</v>
      </c>
      <c r="O27" s="48"/>
      <c r="P27" s="48">
        <v>6</v>
      </c>
      <c r="Q27" s="169" t="s">
        <v>104</v>
      </c>
      <c r="R27" s="42" t="s">
        <v>1808</v>
      </c>
      <c r="S27" s="285"/>
      <c r="T27" s="11"/>
      <c r="U27" s="48"/>
      <c r="V27" s="57"/>
      <c r="W27" s="57"/>
    </row>
    <row r="28" spans="2:24" ht="12.75">
      <c r="B28" s="21"/>
      <c r="C28" s="13"/>
      <c r="D28" s="16"/>
      <c r="E28" s="13"/>
      <c r="F28" s="16"/>
      <c r="O28" s="48"/>
      <c r="P28" s="48">
        <v>7</v>
      </c>
      <c r="Q28" s="169" t="s">
        <v>105</v>
      </c>
      <c r="R28" s="42" t="s">
        <v>1948</v>
      </c>
      <c r="S28" s="285"/>
      <c r="T28" s="33" t="s">
        <v>1758</v>
      </c>
      <c r="U28" s="32" t="s">
        <v>1122</v>
      </c>
      <c r="V28" s="48">
        <v>1</v>
      </c>
      <c r="W28" s="169" t="s">
        <v>112</v>
      </c>
      <c r="X28" s="64" t="s">
        <v>1953</v>
      </c>
    </row>
    <row r="29" spans="1:23" ht="12.75">
      <c r="A29" s="1">
        <v>19</v>
      </c>
      <c r="B29" s="14" t="s">
        <v>1766</v>
      </c>
      <c r="C29" s="241">
        <v>8</v>
      </c>
      <c r="D29" s="242" t="s">
        <v>1766</v>
      </c>
      <c r="E29" s="11"/>
      <c r="G29" s="1">
        <v>19</v>
      </c>
      <c r="H29" s="11">
        <v>9</v>
      </c>
      <c r="I29" s="56">
        <v>2</v>
      </c>
      <c r="O29" s="48"/>
      <c r="P29" s="48">
        <v>8</v>
      </c>
      <c r="Q29" s="169" t="s">
        <v>106</v>
      </c>
      <c r="R29" s="42" t="s">
        <v>1943</v>
      </c>
      <c r="S29" s="285"/>
      <c r="T29" s="11"/>
      <c r="U29" s="234"/>
      <c r="V29" s="179"/>
      <c r="W29" s="57"/>
    </row>
    <row r="30" spans="1:24" ht="12.75">
      <c r="A30" s="1">
        <v>20</v>
      </c>
      <c r="B30" s="14" t="s">
        <v>1768</v>
      </c>
      <c r="C30" s="161">
        <v>8</v>
      </c>
      <c r="D30" s="243" t="s">
        <v>1768</v>
      </c>
      <c r="E30" s="12"/>
      <c r="G30" s="1">
        <v>20</v>
      </c>
      <c r="H30" s="11">
        <v>10</v>
      </c>
      <c r="I30" s="56">
        <v>2</v>
      </c>
      <c r="N30"/>
      <c r="O30" s="234"/>
      <c r="P30" s="48"/>
      <c r="R30" s="48"/>
      <c r="S30" s="285"/>
      <c r="T30" s="163" t="s">
        <v>1766</v>
      </c>
      <c r="U30" s="32" t="s">
        <v>1123</v>
      </c>
      <c r="V30" s="48">
        <v>1</v>
      </c>
      <c r="W30" s="273" t="s">
        <v>869</v>
      </c>
      <c r="X30" s="14" t="s">
        <v>2644</v>
      </c>
    </row>
    <row r="31" spans="1:24" ht="12.75">
      <c r="A31" s="1">
        <v>21</v>
      </c>
      <c r="B31" s="21" t="s">
        <v>217</v>
      </c>
      <c r="C31" s="241">
        <v>1</v>
      </c>
      <c r="D31" s="244" t="s">
        <v>1901</v>
      </c>
      <c r="E31" s="254">
        <v>7</v>
      </c>
      <c r="F31" s="23"/>
      <c r="G31" s="1">
        <v>21</v>
      </c>
      <c r="H31" s="11">
        <v>1</v>
      </c>
      <c r="I31" s="56">
        <v>3</v>
      </c>
      <c r="N31" s="33" t="s">
        <v>1634</v>
      </c>
      <c r="O31" s="32" t="s">
        <v>1762</v>
      </c>
      <c r="P31" s="48">
        <v>1</v>
      </c>
      <c r="Q31" s="169" t="s">
        <v>594</v>
      </c>
      <c r="R31" s="42" t="s">
        <v>1945</v>
      </c>
      <c r="S31" s="285"/>
      <c r="T31" s="11"/>
      <c r="U31" s="236" t="s">
        <v>1777</v>
      </c>
      <c r="V31" s="48">
        <v>2</v>
      </c>
      <c r="W31" s="273" t="s">
        <v>870</v>
      </c>
      <c r="X31" s="14" t="s">
        <v>2645</v>
      </c>
    </row>
    <row r="32" spans="1:24" ht="12.75">
      <c r="A32" s="45"/>
      <c r="B32" s="21" t="s">
        <v>1193</v>
      </c>
      <c r="C32" s="36">
        <v>2</v>
      </c>
      <c r="D32" s="246" t="s">
        <v>1954</v>
      </c>
      <c r="E32" s="13"/>
      <c r="F32" s="21"/>
      <c r="I32" s="56"/>
      <c r="O32" s="234"/>
      <c r="P32" s="48">
        <v>2</v>
      </c>
      <c r="Q32" s="169" t="s">
        <v>595</v>
      </c>
      <c r="R32" s="42" t="s">
        <v>1807</v>
      </c>
      <c r="S32" s="285"/>
      <c r="T32" s="11"/>
      <c r="U32" s="48"/>
      <c r="V32" s="48">
        <v>3</v>
      </c>
      <c r="W32" s="273" t="s">
        <v>871</v>
      </c>
      <c r="X32" s="14" t="s">
        <v>2646</v>
      </c>
    </row>
    <row r="33" spans="2:24" ht="12.75">
      <c r="B33" s="164">
        <f>SUM(C6:C32)</f>
        <v>85</v>
      </c>
      <c r="C33" s="13"/>
      <c r="D33" s="21"/>
      <c r="E33" s="13"/>
      <c r="F33" s="21"/>
      <c r="H33" s="13"/>
      <c r="I33" s="179"/>
      <c r="N33" s="19"/>
      <c r="O33" s="234"/>
      <c r="P33" s="48">
        <v>3</v>
      </c>
      <c r="Q33" s="169" t="s">
        <v>2049</v>
      </c>
      <c r="R33" s="42" t="s">
        <v>1946</v>
      </c>
      <c r="S33" s="285"/>
      <c r="T33" s="11"/>
      <c r="U33" s="48"/>
      <c r="V33" s="48">
        <v>4</v>
      </c>
      <c r="W33" s="274" t="s">
        <v>872</v>
      </c>
      <c r="X33" s="14" t="s">
        <v>2647</v>
      </c>
    </row>
    <row r="34" spans="1:24" ht="12.75">
      <c r="A34" s="1">
        <v>22</v>
      </c>
      <c r="B34" s="21" t="s">
        <v>1656</v>
      </c>
      <c r="C34" s="13">
        <v>6</v>
      </c>
      <c r="D34" s="20" t="s">
        <v>1657</v>
      </c>
      <c r="E34" s="13"/>
      <c r="F34"/>
      <c r="G34" s="29">
        <v>22</v>
      </c>
      <c r="H34" s="13"/>
      <c r="O34" s="234"/>
      <c r="P34" s="48">
        <v>4</v>
      </c>
      <c r="Q34" s="169" t="s">
        <v>2051</v>
      </c>
      <c r="R34" s="42" t="s">
        <v>1942</v>
      </c>
      <c r="S34" s="285"/>
      <c r="T34" s="11"/>
      <c r="U34" s="48"/>
      <c r="V34" s="48">
        <v>5</v>
      </c>
      <c r="W34" s="273" t="s">
        <v>873</v>
      </c>
      <c r="X34" s="14" t="s">
        <v>2648</v>
      </c>
    </row>
    <row r="35" spans="1:24" ht="12.75">
      <c r="A35" s="1">
        <v>23</v>
      </c>
      <c r="B35" s="21" t="s">
        <v>1660</v>
      </c>
      <c r="C35" s="13">
        <v>6</v>
      </c>
      <c r="D35" s="21" t="s">
        <v>1661</v>
      </c>
      <c r="E35" s="13"/>
      <c r="F35"/>
      <c r="G35" s="29">
        <v>23</v>
      </c>
      <c r="H35" s="13"/>
      <c r="O35" s="234"/>
      <c r="P35" s="48">
        <v>5</v>
      </c>
      <c r="Q35" s="169" t="s">
        <v>596</v>
      </c>
      <c r="R35" s="42" t="s">
        <v>1947</v>
      </c>
      <c r="S35" s="285"/>
      <c r="T35" s="11"/>
      <c r="U35" s="48"/>
      <c r="V35" s="48">
        <v>6</v>
      </c>
      <c r="W35" s="273" t="s">
        <v>874</v>
      </c>
      <c r="X35" s="14" t="s">
        <v>2649</v>
      </c>
    </row>
    <row r="36" spans="1:24" ht="12.75">
      <c r="A36" s="1">
        <v>24</v>
      </c>
      <c r="B36" s="21" t="s">
        <v>1664</v>
      </c>
      <c r="C36" s="13">
        <v>6</v>
      </c>
      <c r="D36" s="21" t="s">
        <v>1665</v>
      </c>
      <c r="E36" s="13"/>
      <c r="F36"/>
      <c r="G36" s="29">
        <v>24</v>
      </c>
      <c r="H36" s="13"/>
      <c r="O36" s="48"/>
      <c r="P36" s="48">
        <v>6</v>
      </c>
      <c r="Q36" s="169" t="s">
        <v>597</v>
      </c>
      <c r="R36" s="42" t="s">
        <v>1808</v>
      </c>
      <c r="S36" s="285"/>
      <c r="T36" s="11"/>
      <c r="U36" s="48"/>
      <c r="V36" s="48">
        <v>7</v>
      </c>
      <c r="W36" s="273" t="s">
        <v>875</v>
      </c>
      <c r="X36" s="14" t="s">
        <v>2650</v>
      </c>
    </row>
    <row r="37" spans="1:24" ht="12.75">
      <c r="A37" s="1">
        <v>25</v>
      </c>
      <c r="B37" s="21" t="s">
        <v>1668</v>
      </c>
      <c r="C37" s="13">
        <v>6</v>
      </c>
      <c r="D37" s="21" t="s">
        <v>1669</v>
      </c>
      <c r="E37" s="13"/>
      <c r="F37"/>
      <c r="G37" s="29">
        <v>25</v>
      </c>
      <c r="H37" s="13"/>
      <c r="O37" s="48"/>
      <c r="P37" s="48">
        <v>7</v>
      </c>
      <c r="Q37" s="169" t="s">
        <v>598</v>
      </c>
      <c r="R37" s="42" t="s">
        <v>1948</v>
      </c>
      <c r="S37" s="285"/>
      <c r="T37" s="11"/>
      <c r="U37" s="48"/>
      <c r="V37" s="48">
        <v>8</v>
      </c>
      <c r="W37" s="273" t="s">
        <v>876</v>
      </c>
      <c r="X37" s="14" t="s">
        <v>2651</v>
      </c>
    </row>
    <row r="38" spans="1:24" ht="12.75">
      <c r="A38" s="1">
        <v>26</v>
      </c>
      <c r="B38" s="21" t="s">
        <v>1672</v>
      </c>
      <c r="C38" s="13">
        <v>6</v>
      </c>
      <c r="D38" s="21" t="s">
        <v>1673</v>
      </c>
      <c r="E38" s="13"/>
      <c r="F38"/>
      <c r="G38" s="29">
        <v>26</v>
      </c>
      <c r="H38" s="13"/>
      <c r="O38" s="48"/>
      <c r="P38" s="48">
        <v>8</v>
      </c>
      <c r="Q38" s="169" t="s">
        <v>599</v>
      </c>
      <c r="R38" s="42" t="s">
        <v>1943</v>
      </c>
      <c r="S38" s="285"/>
      <c r="T38" s="11"/>
      <c r="U38" s="48"/>
      <c r="V38" s="48"/>
      <c r="W38" s="90"/>
      <c r="X38" s="169"/>
    </row>
    <row r="39" spans="1:24" ht="12.75">
      <c r="A39" s="1">
        <v>27</v>
      </c>
      <c r="B39" s="21" t="s">
        <v>1676</v>
      </c>
      <c r="C39" s="13">
        <v>6</v>
      </c>
      <c r="D39" s="21" t="s">
        <v>1677</v>
      </c>
      <c r="E39" s="13"/>
      <c r="F39"/>
      <c r="G39" s="29">
        <v>27</v>
      </c>
      <c r="H39" s="13"/>
      <c r="R39" s="48"/>
      <c r="S39" s="285"/>
      <c r="T39" s="163" t="s">
        <v>1768</v>
      </c>
      <c r="U39" s="32" t="s">
        <v>1124</v>
      </c>
      <c r="V39" s="48">
        <v>1</v>
      </c>
      <c r="W39" s="273" t="s">
        <v>877</v>
      </c>
      <c r="X39" s="14" t="s">
        <v>2652</v>
      </c>
    </row>
    <row r="40" spans="1:24" ht="12.75">
      <c r="A40" s="1">
        <v>28</v>
      </c>
      <c r="B40" s="21" t="s">
        <v>1680</v>
      </c>
      <c r="C40" s="13">
        <v>6</v>
      </c>
      <c r="D40" s="21" t="s">
        <v>1681</v>
      </c>
      <c r="E40" s="13"/>
      <c r="F40"/>
      <c r="G40" s="29">
        <v>28</v>
      </c>
      <c r="H40" s="13"/>
      <c r="N40" s="33" t="s">
        <v>1637</v>
      </c>
      <c r="O40" s="32" t="s">
        <v>1769</v>
      </c>
      <c r="P40" s="48">
        <v>1</v>
      </c>
      <c r="Q40" s="169" t="s">
        <v>107</v>
      </c>
      <c r="R40" s="42" t="s">
        <v>986</v>
      </c>
      <c r="S40" s="285"/>
      <c r="T40" s="11"/>
      <c r="U40" s="48"/>
      <c r="V40" s="48">
        <v>2</v>
      </c>
      <c r="W40" s="273" t="s">
        <v>878</v>
      </c>
      <c r="X40" s="14" t="s">
        <v>2653</v>
      </c>
    </row>
    <row r="41" spans="1:24" ht="12.75">
      <c r="A41" s="1">
        <v>29</v>
      </c>
      <c r="B41" s="21" t="s">
        <v>1684</v>
      </c>
      <c r="C41" s="13">
        <v>6</v>
      </c>
      <c r="D41" s="21" t="s">
        <v>1685</v>
      </c>
      <c r="E41" s="13"/>
      <c r="F41"/>
      <c r="G41" s="29">
        <v>29</v>
      </c>
      <c r="H41" s="13"/>
      <c r="N41"/>
      <c r="O41" s="234"/>
      <c r="P41" s="48">
        <v>2</v>
      </c>
      <c r="Q41" s="169" t="s">
        <v>108</v>
      </c>
      <c r="R41" s="42" t="s">
        <v>987</v>
      </c>
      <c r="S41" s="285"/>
      <c r="T41" s="11"/>
      <c r="U41" s="48"/>
      <c r="V41" s="48">
        <v>3</v>
      </c>
      <c r="W41" s="273" t="s">
        <v>879</v>
      </c>
      <c r="X41" s="14" t="s">
        <v>2654</v>
      </c>
    </row>
    <row r="42" spans="1:24" ht="12.75">
      <c r="A42" s="1">
        <v>30</v>
      </c>
      <c r="B42" s="21" t="s">
        <v>1688</v>
      </c>
      <c r="C42" s="13">
        <v>6</v>
      </c>
      <c r="D42" s="21" t="s">
        <v>1494</v>
      </c>
      <c r="E42" s="13"/>
      <c r="F42"/>
      <c r="G42" s="29">
        <v>30</v>
      </c>
      <c r="H42" s="13"/>
      <c r="R42" s="48"/>
      <c r="S42" s="285"/>
      <c r="T42" s="11"/>
      <c r="U42" s="48"/>
      <c r="V42" s="48">
        <v>4</v>
      </c>
      <c r="W42" s="273" t="s">
        <v>880</v>
      </c>
      <c r="X42" s="14" t="s">
        <v>2655</v>
      </c>
    </row>
    <row r="43" spans="1:24" ht="12.75">
      <c r="A43" s="1">
        <v>31</v>
      </c>
      <c r="B43" s="21" t="s">
        <v>1691</v>
      </c>
      <c r="C43" s="13">
        <v>6</v>
      </c>
      <c r="D43" s="21" t="s">
        <v>1495</v>
      </c>
      <c r="E43" s="13"/>
      <c r="F43"/>
      <c r="G43" s="29">
        <v>31</v>
      </c>
      <c r="H43" s="13"/>
      <c r="N43" s="33" t="s">
        <v>1748</v>
      </c>
      <c r="O43" s="32" t="s">
        <v>1770</v>
      </c>
      <c r="P43" s="237">
        <v>1</v>
      </c>
      <c r="Q43" s="238" t="s">
        <v>600</v>
      </c>
      <c r="R43" s="108" t="s">
        <v>986</v>
      </c>
      <c r="S43" s="285"/>
      <c r="T43" s="11"/>
      <c r="U43" s="48"/>
      <c r="V43" s="48">
        <v>5</v>
      </c>
      <c r="W43" s="273" t="s">
        <v>881</v>
      </c>
      <c r="X43" s="14" t="s">
        <v>2656</v>
      </c>
    </row>
    <row r="44" spans="1:24" ht="12.75">
      <c r="A44" s="1">
        <v>32</v>
      </c>
      <c r="B44" s="21" t="s">
        <v>1694</v>
      </c>
      <c r="C44" s="13">
        <v>6</v>
      </c>
      <c r="D44" s="21" t="s">
        <v>1496</v>
      </c>
      <c r="E44" s="13"/>
      <c r="F44"/>
      <c r="G44" s="29">
        <v>32</v>
      </c>
      <c r="H44" s="13"/>
      <c r="P44" s="237">
        <v>2</v>
      </c>
      <c r="Q44" s="238" t="s">
        <v>601</v>
      </c>
      <c r="R44" s="108" t="s">
        <v>987</v>
      </c>
      <c r="S44" s="285"/>
      <c r="T44" s="11"/>
      <c r="U44" s="48"/>
      <c r="V44" s="48">
        <v>6</v>
      </c>
      <c r="W44" s="273" t="s">
        <v>882</v>
      </c>
      <c r="X44" s="14" t="s">
        <v>2657</v>
      </c>
    </row>
    <row r="45" spans="1:24" ht="12.75">
      <c r="A45" s="1">
        <v>33</v>
      </c>
      <c r="B45" s="21" t="s">
        <v>1697</v>
      </c>
      <c r="C45" s="13">
        <v>6</v>
      </c>
      <c r="D45" s="21" t="s">
        <v>1497</v>
      </c>
      <c r="E45" s="13"/>
      <c r="F45"/>
      <c r="G45" s="29">
        <v>33</v>
      </c>
      <c r="H45" s="13"/>
      <c r="R45" s="48"/>
      <c r="S45" s="285"/>
      <c r="T45" s="11"/>
      <c r="U45" s="48"/>
      <c r="V45" s="48">
        <v>7</v>
      </c>
      <c r="W45" s="80" t="s">
        <v>883</v>
      </c>
      <c r="X45" s="14" t="s">
        <v>2658</v>
      </c>
    </row>
    <row r="46" spans="1:25" ht="12.75">
      <c r="A46" s="1">
        <v>34</v>
      </c>
      <c r="B46" s="21" t="s">
        <v>1700</v>
      </c>
      <c r="C46" s="13">
        <v>6</v>
      </c>
      <c r="D46" s="21" t="s">
        <v>1498</v>
      </c>
      <c r="E46" s="13"/>
      <c r="F46"/>
      <c r="G46" s="29">
        <v>34</v>
      </c>
      <c r="H46" s="13"/>
      <c r="N46" s="33" t="s">
        <v>1751</v>
      </c>
      <c r="O46" s="32" t="s">
        <v>1771</v>
      </c>
      <c r="P46" s="48">
        <v>1</v>
      </c>
      <c r="Q46" s="315" t="s">
        <v>2949</v>
      </c>
      <c r="R46" s="42" t="s">
        <v>1911</v>
      </c>
      <c r="S46" s="285"/>
      <c r="T46" s="11"/>
      <c r="U46" s="48"/>
      <c r="V46" s="48">
        <v>8</v>
      </c>
      <c r="W46" s="80" t="s">
        <v>884</v>
      </c>
      <c r="X46" s="14" t="s">
        <v>2659</v>
      </c>
      <c r="Y46" s="54"/>
    </row>
    <row r="47" spans="1:25" ht="12.75">
      <c r="A47" s="1">
        <v>35</v>
      </c>
      <c r="B47" s="21" t="s">
        <v>1703</v>
      </c>
      <c r="C47" s="13">
        <v>6</v>
      </c>
      <c r="D47" s="21" t="s">
        <v>1499</v>
      </c>
      <c r="E47" s="13"/>
      <c r="F47"/>
      <c r="G47" s="29">
        <v>35</v>
      </c>
      <c r="H47" s="13"/>
      <c r="O47" s="48"/>
      <c r="P47" s="48">
        <v>2</v>
      </c>
      <c r="Q47" s="315" t="s">
        <v>2955</v>
      </c>
      <c r="R47" s="42" t="s">
        <v>1912</v>
      </c>
      <c r="S47" s="285"/>
      <c r="T47" s="11"/>
      <c r="U47" s="48"/>
      <c r="V47" s="48"/>
      <c r="W47" s="54"/>
      <c r="X47" s="169"/>
      <c r="Y47" s="54"/>
    </row>
    <row r="48" spans="1:25" ht="12.75">
      <c r="A48" s="1">
        <v>36</v>
      </c>
      <c r="B48" s="21" t="s">
        <v>1706</v>
      </c>
      <c r="C48" s="13">
        <v>6</v>
      </c>
      <c r="D48" s="21" t="s">
        <v>1500</v>
      </c>
      <c r="E48" s="13"/>
      <c r="F48"/>
      <c r="G48" s="29">
        <v>36</v>
      </c>
      <c r="H48" s="13"/>
      <c r="O48" s="48"/>
      <c r="P48" s="48">
        <v>3</v>
      </c>
      <c r="Q48" s="315" t="s">
        <v>2959</v>
      </c>
      <c r="R48" s="42" t="s">
        <v>1912</v>
      </c>
      <c r="S48" s="285"/>
      <c r="T48" s="33" t="s">
        <v>1939</v>
      </c>
      <c r="U48" s="32" t="s">
        <v>1125</v>
      </c>
      <c r="V48" s="237">
        <v>1</v>
      </c>
      <c r="W48" s="276" t="s">
        <v>901</v>
      </c>
      <c r="X48" s="284" t="s">
        <v>2660</v>
      </c>
      <c r="Y48" s="60"/>
    </row>
    <row r="49" spans="1:25" ht="12.75">
      <c r="A49" s="1">
        <v>37</v>
      </c>
      <c r="B49" s="21" t="s">
        <v>1709</v>
      </c>
      <c r="C49" s="13">
        <v>6</v>
      </c>
      <c r="D49" s="21" t="s">
        <v>1501</v>
      </c>
      <c r="E49" s="13"/>
      <c r="F49"/>
      <c r="G49" s="29">
        <v>37</v>
      </c>
      <c r="H49" s="13"/>
      <c r="O49" s="48"/>
      <c r="P49" s="237"/>
      <c r="Q49" s="48"/>
      <c r="R49" s="48"/>
      <c r="S49" s="285"/>
      <c r="T49" s="11"/>
      <c r="U49" s="48"/>
      <c r="V49" s="237">
        <v>2</v>
      </c>
      <c r="W49" s="277" t="s">
        <v>902</v>
      </c>
      <c r="X49" s="284" t="s">
        <v>2661</v>
      </c>
      <c r="Y49" s="54"/>
    </row>
    <row r="50" spans="1:25" ht="12.75">
      <c r="A50" s="1">
        <v>38</v>
      </c>
      <c r="B50" s="21" t="s">
        <v>1712</v>
      </c>
      <c r="C50" s="13">
        <v>6</v>
      </c>
      <c r="D50" s="21" t="s">
        <v>1502</v>
      </c>
      <c r="E50" s="13"/>
      <c r="F50"/>
      <c r="G50" s="29">
        <v>38</v>
      </c>
      <c r="H50" s="13"/>
      <c r="N50" s="33" t="s">
        <v>1754</v>
      </c>
      <c r="O50" s="32" t="s">
        <v>1874</v>
      </c>
      <c r="P50" s="237">
        <v>1</v>
      </c>
      <c r="Q50" s="316" t="s">
        <v>2953</v>
      </c>
      <c r="R50" s="108" t="s">
        <v>1911</v>
      </c>
      <c r="S50" s="285"/>
      <c r="T50" s="11"/>
      <c r="U50" s="48"/>
      <c r="V50" s="237">
        <v>3</v>
      </c>
      <c r="W50" s="277" t="s">
        <v>903</v>
      </c>
      <c r="X50" s="284" t="s">
        <v>2662</v>
      </c>
      <c r="Y50" s="54"/>
    </row>
    <row r="51" spans="1:24" ht="12.75">
      <c r="A51" s="1">
        <v>39</v>
      </c>
      <c r="B51" s="21" t="s">
        <v>1715</v>
      </c>
      <c r="C51" s="13">
        <v>6</v>
      </c>
      <c r="D51" s="21" t="s">
        <v>1531</v>
      </c>
      <c r="E51" s="13"/>
      <c r="F51"/>
      <c r="G51" s="29">
        <v>39</v>
      </c>
      <c r="H51" s="13"/>
      <c r="N51" s="22"/>
      <c r="O51" s="234"/>
      <c r="P51" s="237">
        <v>2</v>
      </c>
      <c r="Q51" s="316" t="s">
        <v>2957</v>
      </c>
      <c r="R51" s="108" t="s">
        <v>1912</v>
      </c>
      <c r="S51" s="285"/>
      <c r="T51" s="11"/>
      <c r="U51" s="48"/>
      <c r="V51" s="237">
        <v>4</v>
      </c>
      <c r="W51" s="277" t="s">
        <v>904</v>
      </c>
      <c r="X51" s="284" t="s">
        <v>2663</v>
      </c>
    </row>
    <row r="52" spans="1:24" ht="12.75">
      <c r="A52" s="1">
        <v>40</v>
      </c>
      <c r="B52" s="21" t="s">
        <v>1718</v>
      </c>
      <c r="C52" s="13">
        <v>6</v>
      </c>
      <c r="D52" s="21" t="s">
        <v>1532</v>
      </c>
      <c r="E52" s="13"/>
      <c r="F52"/>
      <c r="G52" s="29">
        <v>40</v>
      </c>
      <c r="H52" s="13"/>
      <c r="O52" s="234"/>
      <c r="P52" s="237">
        <v>3</v>
      </c>
      <c r="Q52" s="316" t="s">
        <v>2961</v>
      </c>
      <c r="R52" s="108" t="s">
        <v>1912</v>
      </c>
      <c r="S52" s="285"/>
      <c r="T52" s="11"/>
      <c r="U52" s="48"/>
      <c r="V52" s="237">
        <v>5</v>
      </c>
      <c r="W52" s="277" t="s">
        <v>905</v>
      </c>
      <c r="X52" s="284" t="s">
        <v>2664</v>
      </c>
    </row>
    <row r="53" spans="1:24" ht="12.75">
      <c r="A53" s="1">
        <v>41</v>
      </c>
      <c r="B53" s="21" t="s">
        <v>1721</v>
      </c>
      <c r="C53" s="13">
        <v>6</v>
      </c>
      <c r="D53" s="21" t="s">
        <v>1533</v>
      </c>
      <c r="E53" s="13"/>
      <c r="F53"/>
      <c r="G53" s="29">
        <v>41</v>
      </c>
      <c r="H53" s="13"/>
      <c r="R53" s="48"/>
      <c r="S53" s="285"/>
      <c r="T53" s="11"/>
      <c r="U53" s="48"/>
      <c r="V53" s="237">
        <v>6</v>
      </c>
      <c r="W53" s="277" t="s">
        <v>905</v>
      </c>
      <c r="X53" s="284" t="s">
        <v>2665</v>
      </c>
    </row>
    <row r="54" spans="1:24" ht="12.75">
      <c r="A54" s="1">
        <v>42</v>
      </c>
      <c r="B54" s="21" t="s">
        <v>1724</v>
      </c>
      <c r="C54" s="13">
        <v>6</v>
      </c>
      <c r="D54" s="21" t="s">
        <v>1534</v>
      </c>
      <c r="E54" s="13"/>
      <c r="F54"/>
      <c r="G54" s="29">
        <v>42</v>
      </c>
      <c r="H54" s="13"/>
      <c r="N54" s="33" t="s">
        <v>1117</v>
      </c>
      <c r="O54" s="32" t="s">
        <v>1772</v>
      </c>
      <c r="P54" s="29">
        <v>1</v>
      </c>
      <c r="Q54" s="169" t="s">
        <v>1908</v>
      </c>
      <c r="R54" s="42" t="s">
        <v>989</v>
      </c>
      <c r="S54" s="285"/>
      <c r="T54" s="11"/>
      <c r="U54" s="48"/>
      <c r="V54" s="237">
        <v>7</v>
      </c>
      <c r="W54" s="277" t="s">
        <v>905</v>
      </c>
      <c r="X54" s="284" t="s">
        <v>2666</v>
      </c>
    </row>
    <row r="55" spans="1:24" ht="12.75">
      <c r="A55" s="1">
        <v>43</v>
      </c>
      <c r="B55" s="21" t="s">
        <v>1727</v>
      </c>
      <c r="C55" s="13">
        <v>6</v>
      </c>
      <c r="D55" s="21" t="s">
        <v>1535</v>
      </c>
      <c r="E55" s="13"/>
      <c r="F55"/>
      <c r="G55" s="29">
        <v>43</v>
      </c>
      <c r="H55" s="13"/>
      <c r="O55" s="48"/>
      <c r="P55" s="29">
        <v>2</v>
      </c>
      <c r="Q55" s="169" t="s">
        <v>1910</v>
      </c>
      <c r="R55" s="42" t="s">
        <v>990</v>
      </c>
      <c r="S55" s="285"/>
      <c r="T55" s="11"/>
      <c r="U55" s="48"/>
      <c r="V55" s="48">
        <v>8</v>
      </c>
      <c r="W55" s="80" t="s">
        <v>906</v>
      </c>
      <c r="X55" s="54" t="s">
        <v>1940</v>
      </c>
    </row>
    <row r="56" spans="1:24" ht="12.75">
      <c r="A56" s="9">
        <v>44</v>
      </c>
      <c r="B56" s="21" t="s">
        <v>1728</v>
      </c>
      <c r="C56" s="13">
        <v>6</v>
      </c>
      <c r="D56" s="21" t="s">
        <v>1536</v>
      </c>
      <c r="E56" s="13"/>
      <c r="F56"/>
      <c r="G56" s="29">
        <v>44</v>
      </c>
      <c r="H56" s="13"/>
      <c r="O56" s="48"/>
      <c r="P56" s="29">
        <v>3</v>
      </c>
      <c r="Q56" s="169" t="s">
        <v>1914</v>
      </c>
      <c r="R56" s="42" t="s">
        <v>1949</v>
      </c>
      <c r="S56" s="285"/>
      <c r="W56" s="248"/>
      <c r="X56" s="249"/>
    </row>
    <row r="57" spans="15:24" ht="12.75">
      <c r="O57" s="48"/>
      <c r="P57" s="29">
        <v>4</v>
      </c>
      <c r="Q57" s="169" t="s">
        <v>1916</v>
      </c>
      <c r="R57" s="42" t="s">
        <v>1950</v>
      </c>
      <c r="S57" s="285"/>
      <c r="T57" s="245" t="s">
        <v>1954</v>
      </c>
      <c r="U57" s="111"/>
      <c r="V57" s="247">
        <v>1</v>
      </c>
      <c r="W57" s="324" t="s">
        <v>2963</v>
      </c>
      <c r="X57" s="64" t="s">
        <v>1306</v>
      </c>
    </row>
    <row r="58" spans="2:24" ht="12.75">
      <c r="B58" s="31" t="s">
        <v>1774</v>
      </c>
      <c r="C58" s="8" t="s">
        <v>1738</v>
      </c>
      <c r="D58" s="8" t="s">
        <v>1739</v>
      </c>
      <c r="F58" s="31" t="s">
        <v>1775</v>
      </c>
      <c r="G58" s="30" t="s">
        <v>1740</v>
      </c>
      <c r="O58" s="48"/>
      <c r="P58" s="29">
        <v>5</v>
      </c>
      <c r="Q58" s="315" t="s">
        <v>2969</v>
      </c>
      <c r="R58" s="48" t="s">
        <v>155</v>
      </c>
      <c r="S58" s="285"/>
      <c r="V58" s="247">
        <v>2</v>
      </c>
      <c r="W58" s="324" t="s">
        <v>2966</v>
      </c>
      <c r="X58" s="42" t="s">
        <v>1949</v>
      </c>
    </row>
    <row r="59" spans="4:19" ht="12.75">
      <c r="D59" s="2"/>
      <c r="O59" s="234"/>
      <c r="P59" s="48"/>
      <c r="Q59" s="48"/>
      <c r="R59" s="48"/>
      <c r="S59" s="285"/>
    </row>
    <row r="60" spans="1:19" ht="12.75">
      <c r="A60" s="52" t="s">
        <v>1776</v>
      </c>
      <c r="B60" s="8">
        <f>A56</f>
        <v>44</v>
      </c>
      <c r="C60" s="24">
        <f>SUM(C6:C56)</f>
        <v>223</v>
      </c>
      <c r="D60" s="24">
        <f>SUM(E6:E57)</f>
        <v>34</v>
      </c>
      <c r="F60" s="5">
        <f>SUM(C60:D60)</f>
        <v>257</v>
      </c>
      <c r="G60" s="52">
        <f>G56</f>
        <v>44</v>
      </c>
      <c r="N60" s="33" t="s">
        <v>1118</v>
      </c>
      <c r="O60" s="32" t="s">
        <v>1876</v>
      </c>
      <c r="P60" s="237">
        <v>1</v>
      </c>
      <c r="Q60" s="238" t="s">
        <v>1907</v>
      </c>
      <c r="R60" s="108" t="s">
        <v>989</v>
      </c>
      <c r="S60" s="285"/>
    </row>
    <row r="61" spans="1:19" ht="12.75">
      <c r="A61" s="9"/>
      <c r="B61" s="8"/>
      <c r="C61" s="8"/>
      <c r="D61" s="5"/>
      <c r="E61" s="8"/>
      <c r="F61" s="5"/>
      <c r="G61" s="9"/>
      <c r="O61" s="234"/>
      <c r="P61" s="237">
        <v>2</v>
      </c>
      <c r="Q61" s="238" t="s">
        <v>1909</v>
      </c>
      <c r="R61" s="108" t="s">
        <v>990</v>
      </c>
      <c r="S61" s="285"/>
    </row>
    <row r="62" spans="2:19" ht="12.75">
      <c r="B62" s="8"/>
      <c r="C62" s="8"/>
      <c r="D62" s="5"/>
      <c r="E62" s="8"/>
      <c r="F62" s="5"/>
      <c r="G62" s="9"/>
      <c r="N62"/>
      <c r="O62" s="235"/>
      <c r="P62" s="237">
        <v>3</v>
      </c>
      <c r="Q62" s="238" t="s">
        <v>1913</v>
      </c>
      <c r="R62" s="108" t="s">
        <v>1949</v>
      </c>
      <c r="S62" s="285"/>
    </row>
    <row r="63" spans="1:19" ht="12.75">
      <c r="A63" s="52"/>
      <c r="B63" s="8"/>
      <c r="D63" s="8"/>
      <c r="E63" s="8"/>
      <c r="F63" s="8"/>
      <c r="G63" s="8"/>
      <c r="O63" s="48"/>
      <c r="P63" s="237">
        <v>4</v>
      </c>
      <c r="Q63" s="238" t="s">
        <v>1915</v>
      </c>
      <c r="R63" s="108" t="s">
        <v>1950</v>
      </c>
      <c r="S63" s="285"/>
    </row>
    <row r="64" spans="1:18" ht="12.75">
      <c r="A64" s="25"/>
      <c r="E64" s="24"/>
      <c r="G64" s="25"/>
      <c r="R64" s="48"/>
    </row>
    <row r="65" spans="1:18" ht="12.75">
      <c r="A65" s="25"/>
      <c r="E65" s="24"/>
      <c r="G65" s="25"/>
      <c r="R65" s="48"/>
    </row>
    <row r="66" spans="1:18" ht="12.75">
      <c r="A66" s="25"/>
      <c r="E66" s="24"/>
      <c r="G66" s="25"/>
      <c r="R66" s="48"/>
    </row>
    <row r="67" ht="12.75">
      <c r="R67" s="48"/>
    </row>
    <row r="68" spans="13:18" ht="12.75">
      <c r="M68" s="57"/>
      <c r="R68" s="48"/>
    </row>
    <row r="69" ht="12.75">
      <c r="M69" s="57"/>
    </row>
    <row r="70" ht="12.75">
      <c r="M70" s="57"/>
    </row>
    <row r="71" ht="12.75">
      <c r="M71" s="57"/>
    </row>
    <row r="72" spans="13:18" ht="12.75">
      <c r="M72" s="57"/>
      <c r="R72" s="48"/>
    </row>
    <row r="73" spans="13:18" ht="12.75">
      <c r="M73" s="57"/>
      <c r="R73" s="48"/>
    </row>
    <row r="74" spans="13:18" ht="12.75">
      <c r="M74" s="57"/>
      <c r="O74" s="234"/>
      <c r="P74" s="48"/>
      <c r="Q74" s="48"/>
      <c r="R74" s="48"/>
    </row>
    <row r="75" spans="13:18" ht="12.75">
      <c r="M75" s="57"/>
      <c r="R75" s="48"/>
    </row>
    <row r="76" ht="12.75">
      <c r="M76" s="57"/>
    </row>
    <row r="77" ht="12.75">
      <c r="M77" s="57"/>
    </row>
    <row r="78" ht="12.75">
      <c r="M78" s="57"/>
    </row>
    <row r="79" ht="12.75">
      <c r="M79" s="57"/>
    </row>
    <row r="80" ht="12.75">
      <c r="M80" s="57"/>
    </row>
    <row r="81" ht="12.75">
      <c r="M81" s="57"/>
    </row>
    <row r="82" ht="12.75">
      <c r="M82" s="57"/>
    </row>
    <row r="83" ht="12.75">
      <c r="M83" s="57"/>
    </row>
    <row r="84" ht="12.75">
      <c r="M84" s="57"/>
    </row>
    <row r="85" ht="12.75">
      <c r="M85" s="57"/>
    </row>
    <row r="86" ht="12.75">
      <c r="M86" s="57"/>
    </row>
    <row r="87" spans="13:18" ht="12.75">
      <c r="M87" s="57"/>
      <c r="O87" s="48"/>
      <c r="P87" s="48"/>
      <c r="Q87" s="48"/>
      <c r="R87" s="48"/>
    </row>
    <row r="88" ht="12.75">
      <c r="M88" s="57"/>
    </row>
    <row r="89" ht="12.75">
      <c r="M89" s="57"/>
    </row>
    <row r="90" ht="12.75">
      <c r="M90" s="57"/>
    </row>
    <row r="91" ht="12.75">
      <c r="M91" s="57"/>
    </row>
    <row r="92" ht="12.75">
      <c r="M92" s="57"/>
    </row>
    <row r="93" ht="12.75">
      <c r="M93" s="57"/>
    </row>
    <row r="94" ht="12.75">
      <c r="M94" s="57"/>
    </row>
    <row r="95" ht="12.75">
      <c r="M95" s="57"/>
    </row>
    <row r="96" ht="12.75">
      <c r="M96" s="57"/>
    </row>
    <row r="97" ht="12.75">
      <c r="M97" s="57"/>
    </row>
    <row r="98" ht="12.75">
      <c r="M98" s="57"/>
    </row>
    <row r="99" ht="12.75">
      <c r="M99" s="57"/>
    </row>
    <row r="100" ht="12.75">
      <c r="M100" s="57"/>
    </row>
    <row r="101" ht="12.75">
      <c r="M101" s="57"/>
    </row>
    <row r="102" ht="12.75">
      <c r="M102" s="57"/>
    </row>
    <row r="103" ht="12.75">
      <c r="M103" s="57"/>
    </row>
    <row r="104" ht="12.75">
      <c r="M104" s="57"/>
    </row>
    <row r="105" ht="12.75">
      <c r="M105" s="57"/>
    </row>
    <row r="106" ht="12.75">
      <c r="M106" s="57"/>
    </row>
    <row r="107" ht="12.75">
      <c r="M107" s="57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214"/>
  <sheetViews>
    <sheetView workbookViewId="0" topLeftCell="A130">
      <selection activeCell="R153" sqref="R153"/>
    </sheetView>
  </sheetViews>
  <sheetFormatPr defaultColWidth="9.140625" defaultRowHeight="12.75"/>
  <cols>
    <col min="1" max="1" width="6.00390625" style="79" customWidth="1"/>
    <col min="2" max="2" width="45.7109375" style="79" customWidth="1"/>
    <col min="3" max="3" width="6.28125" style="79" customWidth="1"/>
    <col min="4" max="4" width="5.28125" style="79" customWidth="1"/>
    <col min="5" max="5" width="5.00390625" style="79" customWidth="1"/>
    <col min="6" max="6" width="4.7109375" style="79" customWidth="1"/>
    <col min="7" max="7" width="9.140625" style="79" customWidth="1"/>
    <col min="8" max="8" width="6.57421875" style="79" customWidth="1"/>
    <col min="9" max="9" width="6.421875" style="79" customWidth="1"/>
    <col min="10" max="10" width="4.8515625" style="79" customWidth="1"/>
    <col min="11" max="11" width="5.28125" style="79" customWidth="1"/>
    <col min="12" max="12" width="7.00390625" style="79" customWidth="1"/>
    <col min="13" max="13" width="11.28125" style="79" customWidth="1"/>
    <col min="14" max="14" width="12.28125" style="76" customWidth="1"/>
    <col min="15" max="15" width="4.57421875" style="29" customWidth="1"/>
    <col min="16" max="16" width="9.140625" style="57" customWidth="1"/>
  </cols>
  <sheetData>
    <row r="1" spans="2:14" ht="15.75">
      <c r="B1" s="79" t="s">
        <v>1503</v>
      </c>
      <c r="E1" s="117" t="s">
        <v>1537</v>
      </c>
      <c r="N1" s="118" t="s">
        <v>1467</v>
      </c>
    </row>
    <row r="2" spans="1:16" s="119" customFormat="1" ht="12.75">
      <c r="A2" s="118"/>
      <c r="B2" s="118"/>
      <c r="C2" s="329" t="s">
        <v>1468</v>
      </c>
      <c r="D2" s="329"/>
      <c r="E2" s="329"/>
      <c r="F2" s="329"/>
      <c r="G2" s="118"/>
      <c r="H2" s="329" t="s">
        <v>1469</v>
      </c>
      <c r="I2" s="329"/>
      <c r="J2" s="329"/>
      <c r="K2" s="329"/>
      <c r="L2" s="118"/>
      <c r="M2" s="118"/>
      <c r="O2" s="118"/>
      <c r="P2" s="120"/>
    </row>
    <row r="3" spans="1:16" s="123" customFormat="1" ht="24">
      <c r="A3" s="121" t="s">
        <v>1320</v>
      </c>
      <c r="B3" s="121" t="s">
        <v>1470</v>
      </c>
      <c r="C3" s="121" t="s">
        <v>1471</v>
      </c>
      <c r="D3" s="121" t="s">
        <v>1321</v>
      </c>
      <c r="E3" s="121" t="s">
        <v>1472</v>
      </c>
      <c r="F3" s="121" t="s">
        <v>1322</v>
      </c>
      <c r="G3" s="121" t="s">
        <v>1473</v>
      </c>
      <c r="H3" s="121" t="s">
        <v>1471</v>
      </c>
      <c r="I3" s="121" t="s">
        <v>1321</v>
      </c>
      <c r="J3" s="121" t="s">
        <v>1472</v>
      </c>
      <c r="K3" s="121" t="s">
        <v>1322</v>
      </c>
      <c r="L3" s="121" t="s">
        <v>1474</v>
      </c>
      <c r="M3" s="328" t="s">
        <v>1475</v>
      </c>
      <c r="N3" s="328"/>
      <c r="O3" s="328"/>
      <c r="P3" s="122"/>
    </row>
    <row r="4" spans="1:16" s="126" customFormat="1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88" customFormat="1" ht="12">
      <c r="A5" s="127">
        <v>1</v>
      </c>
      <c r="B5" s="129" t="str">
        <f>C5&amp;"_"&amp;D5&amp;"_"&amp;E5&amp;"_"&amp;F5&amp;"---&gt;"&amp;H5&amp;"_"&amp;I5&amp;"_"&amp;J5&amp;"_"&amp;K5&amp;"_"&amp;N5&amp;"_"&amp;O5</f>
        <v>BY05_C_1_1---&gt;BY02_VME 2_4_1_BJBAP.A4L6_A1 </v>
      </c>
      <c r="C5" s="127" t="s">
        <v>1476</v>
      </c>
      <c r="D5" s="127" t="s">
        <v>1477</v>
      </c>
      <c r="E5" s="127">
        <v>1</v>
      </c>
      <c r="F5" s="127">
        <v>1</v>
      </c>
      <c r="G5" s="127"/>
      <c r="H5" s="127" t="s">
        <v>1478</v>
      </c>
      <c r="I5" s="128" t="s">
        <v>1479</v>
      </c>
      <c r="J5" s="46">
        <v>4</v>
      </c>
      <c r="K5" s="128">
        <v>1</v>
      </c>
      <c r="L5" s="127" t="s">
        <v>1480</v>
      </c>
      <c r="M5" s="127" t="s">
        <v>1481</v>
      </c>
      <c r="N5" s="129" t="s">
        <v>1625</v>
      </c>
      <c r="O5" s="127" t="s">
        <v>1482</v>
      </c>
      <c r="P5" s="79"/>
    </row>
    <row r="6" spans="1:16" s="88" customFormat="1" ht="12">
      <c r="A6" s="127">
        <v>2</v>
      </c>
      <c r="B6" s="129" t="str">
        <f aca="true" t="shared" si="0" ref="B6:B50">C6&amp;"_"&amp;D6&amp;"_"&amp;E6&amp;"_"&amp;F6&amp;"---&gt;"&amp;H6&amp;"_"&amp;I6&amp;"_"&amp;J6&amp;"_"&amp;K6&amp;"_"&amp;N6&amp;"_"&amp;O6</f>
        <v>BY05_C_1_2---&gt;BY02_VME 2_4_2_BJBAP.A4L6_A2</v>
      </c>
      <c r="C6" s="127" t="s">
        <v>1476</v>
      </c>
      <c r="D6" s="127" t="s">
        <v>1477</v>
      </c>
      <c r="E6" s="127">
        <v>1</v>
      </c>
      <c r="F6" s="127">
        <v>2</v>
      </c>
      <c r="G6" s="127"/>
      <c r="H6" s="127" t="s">
        <v>1478</v>
      </c>
      <c r="I6" s="128" t="s">
        <v>1479</v>
      </c>
      <c r="J6" s="46">
        <v>4</v>
      </c>
      <c r="K6" s="128">
        <v>2</v>
      </c>
      <c r="L6" s="127" t="s">
        <v>1480</v>
      </c>
      <c r="M6" s="127" t="s">
        <v>1481</v>
      </c>
      <c r="N6" s="129" t="s">
        <v>1625</v>
      </c>
      <c r="O6" s="127" t="s">
        <v>1483</v>
      </c>
      <c r="P6" s="79"/>
    </row>
    <row r="7" spans="1:16" s="88" customFormat="1" ht="12">
      <c r="A7" s="127">
        <v>3</v>
      </c>
      <c r="B7" s="129" t="str">
        <f t="shared" si="0"/>
        <v>BY05_C_1_3---&gt;BY02_VME 2_4_3_BJBAP.B4L6_A1 </v>
      </c>
      <c r="C7" s="127" t="s">
        <v>1476</v>
      </c>
      <c r="D7" s="127" t="s">
        <v>1477</v>
      </c>
      <c r="E7" s="127">
        <v>1</v>
      </c>
      <c r="F7" s="127">
        <v>3</v>
      </c>
      <c r="G7" s="127"/>
      <c r="H7" s="127" t="s">
        <v>1478</v>
      </c>
      <c r="I7" s="128" t="s">
        <v>1479</v>
      </c>
      <c r="J7" s="46">
        <v>4</v>
      </c>
      <c r="K7" s="128">
        <v>3</v>
      </c>
      <c r="L7" s="127" t="s">
        <v>1480</v>
      </c>
      <c r="M7" s="127" t="s">
        <v>1481</v>
      </c>
      <c r="N7" s="129" t="s">
        <v>1630</v>
      </c>
      <c r="O7" s="127" t="s">
        <v>1482</v>
      </c>
      <c r="P7" s="79"/>
    </row>
    <row r="8" spans="1:16" s="88" customFormat="1" ht="12">
      <c r="A8" s="127">
        <v>4</v>
      </c>
      <c r="B8" s="129" t="str">
        <f t="shared" si="0"/>
        <v>BY05_C_1_4---&gt;BY02_VME 2_4_4_BJBAP.B4L6_A2</v>
      </c>
      <c r="C8" s="127" t="s">
        <v>1476</v>
      </c>
      <c r="D8" s="127" t="s">
        <v>1477</v>
      </c>
      <c r="E8" s="127">
        <v>1</v>
      </c>
      <c r="F8" s="127">
        <v>4</v>
      </c>
      <c r="G8" s="127"/>
      <c r="H8" s="127" t="s">
        <v>1478</v>
      </c>
      <c r="I8" s="128" t="s">
        <v>1479</v>
      </c>
      <c r="J8" s="46">
        <v>4</v>
      </c>
      <c r="K8" s="128">
        <v>4</v>
      </c>
      <c r="L8" s="127" t="s">
        <v>1480</v>
      </c>
      <c r="M8" s="127" t="s">
        <v>1481</v>
      </c>
      <c r="N8" s="129" t="s">
        <v>1630</v>
      </c>
      <c r="O8" s="127" t="s">
        <v>1483</v>
      </c>
      <c r="P8" s="79"/>
    </row>
    <row r="9" spans="1:16" s="88" customFormat="1" ht="12">
      <c r="A9" s="127">
        <v>5</v>
      </c>
      <c r="B9" s="129" t="str">
        <f t="shared" si="0"/>
        <v>BY05_C_1_5---&gt;BY02_VME 2_5_1_BJBAP.C4L6_A1 </v>
      </c>
      <c r="C9" s="127" t="s">
        <v>1476</v>
      </c>
      <c r="D9" s="127" t="s">
        <v>1477</v>
      </c>
      <c r="E9" s="127">
        <v>1</v>
      </c>
      <c r="F9" s="127">
        <v>5</v>
      </c>
      <c r="G9" s="127"/>
      <c r="H9" s="127" t="s">
        <v>1478</v>
      </c>
      <c r="I9" s="128" t="s">
        <v>1479</v>
      </c>
      <c r="J9" s="46">
        <v>5</v>
      </c>
      <c r="K9" s="128">
        <v>1</v>
      </c>
      <c r="L9" s="127" t="s">
        <v>1480</v>
      </c>
      <c r="M9" s="127" t="s">
        <v>1481</v>
      </c>
      <c r="N9" s="129" t="s">
        <v>1627</v>
      </c>
      <c r="O9" s="127" t="s">
        <v>1482</v>
      </c>
      <c r="P9" s="79"/>
    </row>
    <row r="10" spans="1:16" s="88" customFormat="1" ht="12">
      <c r="A10" s="127">
        <v>6</v>
      </c>
      <c r="B10" s="129" t="str">
        <f t="shared" si="0"/>
        <v>BY05_C_1_6---&gt;BY02_VME 2_5_2_BJBAP.C4L6_A2</v>
      </c>
      <c r="C10" s="127" t="s">
        <v>1476</v>
      </c>
      <c r="D10" s="127" t="s">
        <v>1477</v>
      </c>
      <c r="E10" s="127">
        <v>1</v>
      </c>
      <c r="F10" s="127">
        <v>6</v>
      </c>
      <c r="G10" s="127"/>
      <c r="H10" s="127" t="s">
        <v>1478</v>
      </c>
      <c r="I10" s="128" t="s">
        <v>1479</v>
      </c>
      <c r="J10" s="46">
        <v>5</v>
      </c>
      <c r="K10" s="128">
        <v>2</v>
      </c>
      <c r="L10" s="127" t="s">
        <v>1480</v>
      </c>
      <c r="M10" s="127" t="s">
        <v>1481</v>
      </c>
      <c r="N10" s="129" t="s">
        <v>1627</v>
      </c>
      <c r="O10" s="127" t="s">
        <v>1483</v>
      </c>
      <c r="P10" s="79"/>
    </row>
    <row r="11" spans="1:16" s="88" customFormat="1" ht="12">
      <c r="A11" s="127">
        <v>7</v>
      </c>
      <c r="B11" s="129" t="str">
        <f t="shared" si="0"/>
        <v>BY05_C_1_7---&gt;BY02_VME 2_5_3_BJBAP.D4L6_A1 </v>
      </c>
      <c r="C11" s="127" t="s">
        <v>1476</v>
      </c>
      <c r="D11" s="127" t="s">
        <v>1477</v>
      </c>
      <c r="E11" s="127">
        <v>1</v>
      </c>
      <c r="F11" s="127">
        <v>7</v>
      </c>
      <c r="G11" s="127"/>
      <c r="H11" s="127" t="s">
        <v>1478</v>
      </c>
      <c r="I11" s="128" t="s">
        <v>1479</v>
      </c>
      <c r="J11" s="46">
        <v>5</v>
      </c>
      <c r="K11" s="128">
        <v>3</v>
      </c>
      <c r="L11" s="127" t="s">
        <v>1480</v>
      </c>
      <c r="M11" s="127" t="s">
        <v>1481</v>
      </c>
      <c r="N11" s="129" t="s">
        <v>1633</v>
      </c>
      <c r="O11" s="127" t="s">
        <v>1482</v>
      </c>
      <c r="P11" s="79"/>
    </row>
    <row r="12" spans="1:16" s="88" customFormat="1" ht="12">
      <c r="A12" s="127">
        <v>8</v>
      </c>
      <c r="B12" s="129" t="str">
        <f t="shared" si="0"/>
        <v>BY05_C_1_8---&gt;BY02_VME 2_5_4_BJBAP.D4L6_A2</v>
      </c>
      <c r="C12" s="127" t="s">
        <v>1476</v>
      </c>
      <c r="D12" s="127" t="s">
        <v>1477</v>
      </c>
      <c r="E12" s="127">
        <v>1</v>
      </c>
      <c r="F12" s="127">
        <v>8</v>
      </c>
      <c r="G12" s="127"/>
      <c r="H12" s="127" t="s">
        <v>1478</v>
      </c>
      <c r="I12" s="128" t="s">
        <v>1479</v>
      </c>
      <c r="J12" s="46">
        <v>5</v>
      </c>
      <c r="K12" s="128">
        <v>4</v>
      </c>
      <c r="L12" s="127" t="s">
        <v>1480</v>
      </c>
      <c r="M12" s="127" t="s">
        <v>1481</v>
      </c>
      <c r="N12" s="129" t="s">
        <v>1633</v>
      </c>
      <c r="O12" s="127" t="s">
        <v>1483</v>
      </c>
      <c r="P12" s="79"/>
    </row>
    <row r="13" spans="1:16" s="88" customFormat="1" ht="12">
      <c r="A13" s="127">
        <v>9</v>
      </c>
      <c r="B13" s="129" t="str">
        <f t="shared" si="0"/>
        <v>BY05_C_1_9---&gt;BY02_VME 2_6_1_BJBAP.E4L6_A1 </v>
      </c>
      <c r="C13" s="127" t="s">
        <v>1476</v>
      </c>
      <c r="D13" s="127" t="s">
        <v>1477</v>
      </c>
      <c r="E13" s="127">
        <v>1</v>
      </c>
      <c r="F13" s="127">
        <v>9</v>
      </c>
      <c r="G13" s="127"/>
      <c r="H13" s="127" t="s">
        <v>1478</v>
      </c>
      <c r="I13" s="128" t="s">
        <v>1479</v>
      </c>
      <c r="J13" s="46">
        <v>6</v>
      </c>
      <c r="K13" s="128">
        <v>1</v>
      </c>
      <c r="L13" s="127" t="s">
        <v>1480</v>
      </c>
      <c r="M13" s="127" t="s">
        <v>1481</v>
      </c>
      <c r="N13" s="129" t="s">
        <v>1636</v>
      </c>
      <c r="O13" s="127" t="s">
        <v>1482</v>
      </c>
      <c r="P13" s="79"/>
    </row>
    <row r="14" spans="1:16" s="88" customFormat="1" ht="12">
      <c r="A14" s="127">
        <v>10</v>
      </c>
      <c r="B14" s="129" t="str">
        <f t="shared" si="0"/>
        <v>BY05_C_1_10---&gt;BY02_VME 2_6_2_BJBAP.E4L6_A2</v>
      </c>
      <c r="C14" s="127" t="s">
        <v>1476</v>
      </c>
      <c r="D14" s="127" t="s">
        <v>1477</v>
      </c>
      <c r="E14" s="127">
        <v>1</v>
      </c>
      <c r="F14" s="127">
        <v>10</v>
      </c>
      <c r="G14" s="127"/>
      <c r="H14" s="127" t="s">
        <v>1478</v>
      </c>
      <c r="I14" s="128" t="s">
        <v>1479</v>
      </c>
      <c r="J14" s="46">
        <v>6</v>
      </c>
      <c r="K14" s="128">
        <v>2</v>
      </c>
      <c r="L14" s="127" t="s">
        <v>1480</v>
      </c>
      <c r="M14" s="127" t="s">
        <v>1481</v>
      </c>
      <c r="N14" s="129" t="s">
        <v>1636</v>
      </c>
      <c r="O14" s="127" t="s">
        <v>1483</v>
      </c>
      <c r="P14" s="79"/>
    </row>
    <row r="15" spans="1:16" s="88" customFormat="1" ht="12">
      <c r="A15" s="127">
        <v>11</v>
      </c>
      <c r="B15" s="129" t="str">
        <f t="shared" si="0"/>
        <v>BY05_C_1_11---&gt;BY02_VME 2_6_3_BJBAP.F4L6_A1 </v>
      </c>
      <c r="C15" s="127" t="s">
        <v>1476</v>
      </c>
      <c r="D15" s="127" t="s">
        <v>1477</v>
      </c>
      <c r="E15" s="127">
        <v>1</v>
      </c>
      <c r="F15" s="127">
        <v>11</v>
      </c>
      <c r="G15" s="127"/>
      <c r="H15" s="127" t="s">
        <v>1478</v>
      </c>
      <c r="I15" s="128" t="s">
        <v>1479</v>
      </c>
      <c r="J15" s="46">
        <v>6</v>
      </c>
      <c r="K15" s="128">
        <v>3</v>
      </c>
      <c r="L15" s="127" t="s">
        <v>1480</v>
      </c>
      <c r="M15" s="127" t="s">
        <v>1481</v>
      </c>
      <c r="N15" s="129" t="s">
        <v>1747</v>
      </c>
      <c r="O15" s="127" t="s">
        <v>1482</v>
      </c>
      <c r="P15" s="79"/>
    </row>
    <row r="16" spans="1:16" s="88" customFormat="1" ht="12">
      <c r="A16" s="127">
        <v>12</v>
      </c>
      <c r="B16" s="129" t="str">
        <f t="shared" si="0"/>
        <v>BY05_C_1_12---&gt;BY02_VME 2_6_4_BJBAP.F4L6_A2</v>
      </c>
      <c r="C16" s="127" t="s">
        <v>1476</v>
      </c>
      <c r="D16" s="127" t="s">
        <v>1477</v>
      </c>
      <c r="E16" s="127">
        <v>1</v>
      </c>
      <c r="F16" s="127">
        <v>12</v>
      </c>
      <c r="G16" s="127"/>
      <c r="H16" s="127" t="s">
        <v>1478</v>
      </c>
      <c r="I16" s="128" t="s">
        <v>1479</v>
      </c>
      <c r="J16" s="46">
        <v>6</v>
      </c>
      <c r="K16" s="128">
        <v>4</v>
      </c>
      <c r="L16" s="127" t="s">
        <v>1480</v>
      </c>
      <c r="M16" s="127" t="s">
        <v>1481</v>
      </c>
      <c r="N16" s="129" t="s">
        <v>1747</v>
      </c>
      <c r="O16" s="127" t="s">
        <v>1483</v>
      </c>
      <c r="P16" s="79"/>
    </row>
    <row r="17" spans="1:16" s="217" customFormat="1" ht="12">
      <c r="A17" s="127">
        <v>13</v>
      </c>
      <c r="B17" s="129" t="str">
        <f t="shared" si="0"/>
        <v>BY05_C_2_1---&gt;BY02_VME 2_7_1_BJBAP.G4L6_A1 </v>
      </c>
      <c r="C17" s="127" t="s">
        <v>1476</v>
      </c>
      <c r="D17" s="127" t="s">
        <v>1477</v>
      </c>
      <c r="E17" s="127">
        <v>2</v>
      </c>
      <c r="F17" s="127">
        <v>1</v>
      </c>
      <c r="G17" s="130"/>
      <c r="H17" s="127" t="s">
        <v>1478</v>
      </c>
      <c r="I17" s="128" t="s">
        <v>1479</v>
      </c>
      <c r="J17" s="46">
        <v>7</v>
      </c>
      <c r="K17" s="128">
        <v>1</v>
      </c>
      <c r="L17" s="127" t="s">
        <v>1480</v>
      </c>
      <c r="M17" s="127" t="s">
        <v>1481</v>
      </c>
      <c r="N17" s="129" t="s">
        <v>1749</v>
      </c>
      <c r="O17" s="127" t="s">
        <v>1482</v>
      </c>
      <c r="P17" s="216"/>
    </row>
    <row r="18" spans="1:15" s="217" customFormat="1" ht="12">
      <c r="A18" s="127">
        <v>14</v>
      </c>
      <c r="B18" s="129" t="str">
        <f t="shared" si="0"/>
        <v>BY05_C_2_2---&gt;BY02_VME 2_7_2_BJBAP.G4L6_A2</v>
      </c>
      <c r="C18" s="127" t="s">
        <v>1476</v>
      </c>
      <c r="D18" s="127" t="s">
        <v>1477</v>
      </c>
      <c r="E18" s="127">
        <v>2</v>
      </c>
      <c r="F18" s="127">
        <v>2</v>
      </c>
      <c r="G18" s="130"/>
      <c r="H18" s="127" t="s">
        <v>1478</v>
      </c>
      <c r="I18" s="128" t="s">
        <v>1479</v>
      </c>
      <c r="J18" s="46">
        <v>7</v>
      </c>
      <c r="K18" s="128">
        <v>2</v>
      </c>
      <c r="L18" s="127" t="s">
        <v>1480</v>
      </c>
      <c r="M18" s="127" t="s">
        <v>1481</v>
      </c>
      <c r="N18" s="129" t="s">
        <v>1749</v>
      </c>
      <c r="O18" s="127" t="s">
        <v>1483</v>
      </c>
    </row>
    <row r="19" spans="1:15" s="217" customFormat="1" ht="12">
      <c r="A19" s="127">
        <v>15</v>
      </c>
      <c r="B19" s="129" t="str">
        <f t="shared" si="0"/>
        <v>BY05_C_2_3---&gt;BY02_VME 2_7_3_BJBAP.H4L6_A1 </v>
      </c>
      <c r="C19" s="127" t="s">
        <v>1476</v>
      </c>
      <c r="D19" s="127" t="s">
        <v>1477</v>
      </c>
      <c r="E19" s="127">
        <v>2</v>
      </c>
      <c r="F19" s="127">
        <v>3</v>
      </c>
      <c r="G19" s="127"/>
      <c r="H19" s="127" t="s">
        <v>1478</v>
      </c>
      <c r="I19" s="128" t="s">
        <v>1479</v>
      </c>
      <c r="J19" s="46">
        <v>7</v>
      </c>
      <c r="K19" s="128">
        <v>3</v>
      </c>
      <c r="L19" s="127" t="s">
        <v>1480</v>
      </c>
      <c r="M19" s="127" t="s">
        <v>1481</v>
      </c>
      <c r="N19" s="129" t="s">
        <v>1752</v>
      </c>
      <c r="O19" s="127" t="s">
        <v>1482</v>
      </c>
    </row>
    <row r="20" spans="1:15" s="217" customFormat="1" ht="12">
      <c r="A20" s="127">
        <v>16</v>
      </c>
      <c r="B20" s="129" t="str">
        <f t="shared" si="0"/>
        <v>BY05_C_2_4---&gt;BY02_VME 2_7_4_BJBAP.H4L6_A2</v>
      </c>
      <c r="C20" s="127" t="s">
        <v>1476</v>
      </c>
      <c r="D20" s="127" t="s">
        <v>1477</v>
      </c>
      <c r="E20" s="127">
        <v>2</v>
      </c>
      <c r="F20" s="127">
        <v>4</v>
      </c>
      <c r="G20" s="127"/>
      <c r="H20" s="127" t="s">
        <v>1478</v>
      </c>
      <c r="I20" s="128" t="s">
        <v>1479</v>
      </c>
      <c r="J20" s="46">
        <v>7</v>
      </c>
      <c r="K20" s="128">
        <v>4</v>
      </c>
      <c r="L20" s="127" t="s">
        <v>1480</v>
      </c>
      <c r="M20" s="127" t="s">
        <v>1481</v>
      </c>
      <c r="N20" s="129" t="s">
        <v>1752</v>
      </c>
      <c r="O20" s="127" t="s">
        <v>1483</v>
      </c>
    </row>
    <row r="21" spans="1:15" s="217" customFormat="1" ht="12">
      <c r="A21" s="127">
        <v>17</v>
      </c>
      <c r="B21" s="129" t="str">
        <f t="shared" si="0"/>
        <v>BY05_C_2_5---&gt;BY02_VME 2_8_1_BJBAP.I4L6_A1 </v>
      </c>
      <c r="C21" s="127" t="s">
        <v>1476</v>
      </c>
      <c r="D21" s="127" t="s">
        <v>1477</v>
      </c>
      <c r="E21" s="127">
        <v>2</v>
      </c>
      <c r="F21" s="127">
        <v>5</v>
      </c>
      <c r="G21" s="127"/>
      <c r="H21" s="127" t="s">
        <v>1478</v>
      </c>
      <c r="I21" s="128" t="s">
        <v>1479</v>
      </c>
      <c r="J21" s="46">
        <v>8</v>
      </c>
      <c r="K21" s="128">
        <v>1</v>
      </c>
      <c r="L21" s="127" t="s">
        <v>1480</v>
      </c>
      <c r="M21" s="127" t="s">
        <v>1481</v>
      </c>
      <c r="N21" s="129" t="s">
        <v>1126</v>
      </c>
      <c r="O21" s="127" t="s">
        <v>1482</v>
      </c>
    </row>
    <row r="22" spans="1:15" s="217" customFormat="1" ht="12">
      <c r="A22" s="127">
        <v>18</v>
      </c>
      <c r="B22" s="129" t="str">
        <f t="shared" si="0"/>
        <v>BY05_C_2_6---&gt;BY02_VME 2_8_2_BJBAP.I4L6_A2</v>
      </c>
      <c r="C22" s="127" t="s">
        <v>1476</v>
      </c>
      <c r="D22" s="127" t="s">
        <v>1477</v>
      </c>
      <c r="E22" s="127">
        <v>2</v>
      </c>
      <c r="F22" s="127">
        <v>6</v>
      </c>
      <c r="G22" s="127"/>
      <c r="H22" s="127" t="s">
        <v>1478</v>
      </c>
      <c r="I22" s="128" t="s">
        <v>1479</v>
      </c>
      <c r="J22" s="46">
        <v>8</v>
      </c>
      <c r="K22" s="128">
        <v>2</v>
      </c>
      <c r="L22" s="127" t="s">
        <v>1480</v>
      </c>
      <c r="M22" s="127" t="s">
        <v>1481</v>
      </c>
      <c r="N22" s="129" t="s">
        <v>1126</v>
      </c>
      <c r="O22" s="127" t="s">
        <v>1483</v>
      </c>
    </row>
    <row r="23" spans="1:15" s="217" customFormat="1" ht="12">
      <c r="A23" s="127">
        <v>19</v>
      </c>
      <c r="B23" s="129" t="str">
        <f t="shared" si="0"/>
        <v>BY05_C_2_7---&gt;BY02_VME 2_8_3_BJBAP.J4L6_A1 </v>
      </c>
      <c r="C23" s="127" t="s">
        <v>1476</v>
      </c>
      <c r="D23" s="127" t="s">
        <v>1477</v>
      </c>
      <c r="E23" s="127">
        <v>2</v>
      </c>
      <c r="F23" s="127">
        <v>7</v>
      </c>
      <c r="G23" s="127"/>
      <c r="H23" s="127" t="s">
        <v>1478</v>
      </c>
      <c r="I23" s="128" t="s">
        <v>1479</v>
      </c>
      <c r="J23" s="46">
        <v>8</v>
      </c>
      <c r="K23" s="128">
        <v>3</v>
      </c>
      <c r="L23" s="127" t="s">
        <v>1480</v>
      </c>
      <c r="M23" s="127" t="s">
        <v>1481</v>
      </c>
      <c r="N23" s="129" t="s">
        <v>1127</v>
      </c>
      <c r="O23" s="127" t="s">
        <v>1482</v>
      </c>
    </row>
    <row r="24" spans="1:15" s="217" customFormat="1" ht="12">
      <c r="A24" s="127">
        <v>20</v>
      </c>
      <c r="B24" s="129" t="str">
        <f t="shared" si="0"/>
        <v>BY05_C_2_8---&gt;BY02_VME 2_8_4_BJBAP.J4L6_A2</v>
      </c>
      <c r="C24" s="127" t="s">
        <v>1476</v>
      </c>
      <c r="D24" s="127" t="s">
        <v>1477</v>
      </c>
      <c r="E24" s="127">
        <v>2</v>
      </c>
      <c r="F24" s="127">
        <v>8</v>
      </c>
      <c r="G24" s="127"/>
      <c r="H24" s="127" t="s">
        <v>1478</v>
      </c>
      <c r="I24" s="128" t="s">
        <v>1479</v>
      </c>
      <c r="J24" s="46">
        <v>8</v>
      </c>
      <c r="K24" s="128">
        <v>4</v>
      </c>
      <c r="L24" s="127" t="s">
        <v>1480</v>
      </c>
      <c r="M24" s="127" t="s">
        <v>1481</v>
      </c>
      <c r="N24" s="129" t="s">
        <v>1127</v>
      </c>
      <c r="O24" s="127" t="s">
        <v>1483</v>
      </c>
    </row>
    <row r="25" spans="1:15" s="217" customFormat="1" ht="12">
      <c r="A25" s="130">
        <v>21</v>
      </c>
      <c r="B25" s="129" t="str">
        <f t="shared" si="0"/>
        <v>BY05_C_2_9---&gt;BY02_VME 1 _4_1_BJBAP.K4L6_A1 </v>
      </c>
      <c r="C25" s="130" t="s">
        <v>1476</v>
      </c>
      <c r="D25" s="130" t="s">
        <v>1477</v>
      </c>
      <c r="E25" s="130">
        <v>2</v>
      </c>
      <c r="F25" s="130">
        <v>9</v>
      </c>
      <c r="G25" s="130"/>
      <c r="H25" s="130" t="s">
        <v>1478</v>
      </c>
      <c r="I25" s="131" t="s">
        <v>1484</v>
      </c>
      <c r="J25" s="131">
        <v>4</v>
      </c>
      <c r="K25" s="132">
        <v>1</v>
      </c>
      <c r="L25" s="130" t="s">
        <v>1480</v>
      </c>
      <c r="M25" s="130" t="s">
        <v>1481</v>
      </c>
      <c r="N25" s="133" t="s">
        <v>1128</v>
      </c>
      <c r="O25" s="130" t="s">
        <v>1482</v>
      </c>
    </row>
    <row r="26" spans="1:15" s="217" customFormat="1" ht="12">
      <c r="A26" s="130">
        <v>22</v>
      </c>
      <c r="B26" s="129" t="str">
        <f t="shared" si="0"/>
        <v>BY05_C_2_10---&gt;BY02_VME 1 _4_2_BJBAP.K4L6_A2</v>
      </c>
      <c r="C26" s="130" t="s">
        <v>1476</v>
      </c>
      <c r="D26" s="130" t="s">
        <v>1477</v>
      </c>
      <c r="E26" s="130">
        <v>2</v>
      </c>
      <c r="F26" s="130">
        <v>10</v>
      </c>
      <c r="G26" s="130"/>
      <c r="H26" s="130" t="s">
        <v>1478</v>
      </c>
      <c r="I26" s="131" t="s">
        <v>1484</v>
      </c>
      <c r="J26" s="131">
        <v>4</v>
      </c>
      <c r="K26" s="132">
        <v>2</v>
      </c>
      <c r="L26" s="130" t="s">
        <v>1480</v>
      </c>
      <c r="M26" s="130" t="s">
        <v>1481</v>
      </c>
      <c r="N26" s="133" t="s">
        <v>1128</v>
      </c>
      <c r="O26" s="130" t="s">
        <v>1483</v>
      </c>
    </row>
    <row r="27" spans="1:15" s="217" customFormat="1" ht="12">
      <c r="A27" s="127">
        <v>23</v>
      </c>
      <c r="B27" s="129" t="str">
        <f t="shared" si="0"/>
        <v>BY05_C_2_11---&gt;BY02_VME 2_9_1_BJBAP.A5L6_A1 </v>
      </c>
      <c r="C27" s="127" t="s">
        <v>1476</v>
      </c>
      <c r="D27" s="127" t="s">
        <v>1477</v>
      </c>
      <c r="E27" s="127">
        <v>2</v>
      </c>
      <c r="F27" s="127">
        <v>11</v>
      </c>
      <c r="G27" s="130"/>
      <c r="H27" s="127" t="s">
        <v>1478</v>
      </c>
      <c r="I27" s="128" t="s">
        <v>1479</v>
      </c>
      <c r="J27" s="46">
        <v>9</v>
      </c>
      <c r="K27" s="128">
        <v>1</v>
      </c>
      <c r="L27" s="127" t="s">
        <v>1480</v>
      </c>
      <c r="M27" s="127" t="s">
        <v>1481</v>
      </c>
      <c r="N27" s="129" t="s">
        <v>1639</v>
      </c>
      <c r="O27" s="127" t="s">
        <v>1482</v>
      </c>
    </row>
    <row r="28" spans="1:15" s="217" customFormat="1" ht="12">
      <c r="A28" s="127">
        <v>24</v>
      </c>
      <c r="B28" s="129" t="str">
        <f t="shared" si="0"/>
        <v>BY05_C_2_12---&gt;BY02_VME 2_9_2_BJBAP.A5L6_A2</v>
      </c>
      <c r="C28" s="127" t="s">
        <v>1476</v>
      </c>
      <c r="D28" s="127" t="s">
        <v>1477</v>
      </c>
      <c r="E28" s="127">
        <v>2</v>
      </c>
      <c r="F28" s="127">
        <v>12</v>
      </c>
      <c r="G28" s="130"/>
      <c r="H28" s="127" t="s">
        <v>1478</v>
      </c>
      <c r="I28" s="128" t="s">
        <v>1479</v>
      </c>
      <c r="J28" s="46">
        <v>9</v>
      </c>
      <c r="K28" s="128">
        <v>2</v>
      </c>
      <c r="L28" s="127" t="s">
        <v>1480</v>
      </c>
      <c r="M28" s="127" t="s">
        <v>1481</v>
      </c>
      <c r="N28" s="129" t="s">
        <v>1639</v>
      </c>
      <c r="O28" s="127" t="s">
        <v>1483</v>
      </c>
    </row>
    <row r="29" spans="1:15" s="217" customFormat="1" ht="12">
      <c r="A29" s="130">
        <v>25</v>
      </c>
      <c r="B29" s="133" t="str">
        <f t="shared" si="0"/>
        <v>BY05_C_3_1---&gt;BY02_VME 1 _4_3_BJBAP.B5L6_A1 </v>
      </c>
      <c r="C29" s="130" t="s">
        <v>1476</v>
      </c>
      <c r="D29" s="130" t="s">
        <v>1477</v>
      </c>
      <c r="E29" s="130">
        <v>3</v>
      </c>
      <c r="F29" s="130">
        <v>1</v>
      </c>
      <c r="G29" s="130"/>
      <c r="H29" s="130" t="s">
        <v>1478</v>
      </c>
      <c r="I29" s="131" t="s">
        <v>1484</v>
      </c>
      <c r="J29" s="131">
        <v>4</v>
      </c>
      <c r="K29" s="132">
        <v>3</v>
      </c>
      <c r="L29" s="130" t="s">
        <v>1480</v>
      </c>
      <c r="M29" s="130" t="s">
        <v>1481</v>
      </c>
      <c r="N29" s="133" t="s">
        <v>1641</v>
      </c>
      <c r="O29" s="130" t="s">
        <v>1482</v>
      </c>
    </row>
    <row r="30" spans="1:15" s="217" customFormat="1" ht="12">
      <c r="A30" s="130">
        <v>26</v>
      </c>
      <c r="B30" s="133" t="str">
        <f t="shared" si="0"/>
        <v>BY05_C_3_2---&gt;BY02_VME 1 _4_4_BJBAP.B5L6_A2</v>
      </c>
      <c r="C30" s="130" t="s">
        <v>1476</v>
      </c>
      <c r="D30" s="130" t="s">
        <v>1477</v>
      </c>
      <c r="E30" s="130">
        <v>3</v>
      </c>
      <c r="F30" s="130">
        <v>2</v>
      </c>
      <c r="G30" s="130"/>
      <c r="H30" s="130" t="s">
        <v>1478</v>
      </c>
      <c r="I30" s="131" t="s">
        <v>1484</v>
      </c>
      <c r="J30" s="131">
        <v>4</v>
      </c>
      <c r="K30" s="132">
        <v>4</v>
      </c>
      <c r="L30" s="130" t="s">
        <v>1480</v>
      </c>
      <c r="M30" s="130" t="s">
        <v>1481</v>
      </c>
      <c r="N30" s="133" t="s">
        <v>1641</v>
      </c>
      <c r="O30" s="130" t="s">
        <v>1483</v>
      </c>
    </row>
    <row r="31" spans="1:15" s="217" customFormat="1" ht="12">
      <c r="A31" s="127">
        <v>27</v>
      </c>
      <c r="B31" s="129" t="str">
        <f t="shared" si="0"/>
        <v>BY05_C_3_3---&gt;BY02_VME 2_9_3_BJBAP.C5L6_A1 </v>
      </c>
      <c r="C31" s="127" t="s">
        <v>1476</v>
      </c>
      <c r="D31" s="127" t="s">
        <v>1477</v>
      </c>
      <c r="E31" s="127">
        <v>3</v>
      </c>
      <c r="F31" s="127">
        <v>3</v>
      </c>
      <c r="H31" s="127" t="s">
        <v>1478</v>
      </c>
      <c r="I31" s="128" t="s">
        <v>1479</v>
      </c>
      <c r="J31" s="46">
        <v>9</v>
      </c>
      <c r="K31" s="128">
        <v>3</v>
      </c>
      <c r="L31" s="127" t="s">
        <v>1480</v>
      </c>
      <c r="M31" s="127" t="s">
        <v>1481</v>
      </c>
      <c r="N31" s="129" t="s">
        <v>1757</v>
      </c>
      <c r="O31" s="127" t="s">
        <v>1482</v>
      </c>
    </row>
    <row r="32" spans="1:16" s="217" customFormat="1" ht="12">
      <c r="A32" s="127">
        <v>28</v>
      </c>
      <c r="B32" s="129" t="str">
        <f t="shared" si="0"/>
        <v>BY05_C_3_4---&gt;BY02_VME 2_9_4_BJBAP.C5L6_A2</v>
      </c>
      <c r="C32" s="127" t="s">
        <v>1476</v>
      </c>
      <c r="D32" s="127" t="s">
        <v>1477</v>
      </c>
      <c r="E32" s="127">
        <v>3</v>
      </c>
      <c r="F32" s="127">
        <v>4</v>
      </c>
      <c r="H32" s="127" t="s">
        <v>1478</v>
      </c>
      <c r="I32" s="128" t="s">
        <v>1479</v>
      </c>
      <c r="J32" s="46">
        <v>9</v>
      </c>
      <c r="K32" s="128">
        <v>4</v>
      </c>
      <c r="L32" s="127" t="s">
        <v>1480</v>
      </c>
      <c r="M32" s="127" t="s">
        <v>1481</v>
      </c>
      <c r="N32" s="129" t="s">
        <v>1757</v>
      </c>
      <c r="O32" s="127" t="s">
        <v>1483</v>
      </c>
      <c r="P32" s="216"/>
    </row>
    <row r="33" spans="1:16" s="217" customFormat="1" ht="12">
      <c r="A33" s="130">
        <v>29</v>
      </c>
      <c r="B33" s="133" t="str">
        <f t="shared" si="0"/>
        <v>BY05_C_3_5---&gt;BY02_VME 1 _5_1_BJBAP.A8L6_A1 </v>
      </c>
      <c r="C33" s="130" t="s">
        <v>1476</v>
      </c>
      <c r="D33" s="130" t="s">
        <v>1477</v>
      </c>
      <c r="E33" s="130">
        <v>3</v>
      </c>
      <c r="F33" s="130">
        <v>5</v>
      </c>
      <c r="G33" s="130"/>
      <c r="H33" s="130" t="s">
        <v>1478</v>
      </c>
      <c r="I33" s="131" t="s">
        <v>1484</v>
      </c>
      <c r="J33" s="131">
        <v>5</v>
      </c>
      <c r="K33" s="132">
        <v>1</v>
      </c>
      <c r="L33" s="130" t="s">
        <v>1480</v>
      </c>
      <c r="M33" s="130" t="s">
        <v>1481</v>
      </c>
      <c r="N33" s="133" t="s">
        <v>1644</v>
      </c>
      <c r="O33" s="130" t="s">
        <v>1482</v>
      </c>
      <c r="P33" s="216"/>
    </row>
    <row r="34" spans="1:16" s="217" customFormat="1" ht="12">
      <c r="A34" s="130">
        <v>30</v>
      </c>
      <c r="B34" s="133" t="str">
        <f t="shared" si="0"/>
        <v>BY05_C_3_6---&gt;BY02_VME 1 _5_2_BJBAP.A8L6_A2</v>
      </c>
      <c r="C34" s="130" t="s">
        <v>1476</v>
      </c>
      <c r="D34" s="130" t="s">
        <v>1477</v>
      </c>
      <c r="E34" s="130">
        <v>3</v>
      </c>
      <c r="F34" s="130">
        <v>6</v>
      </c>
      <c r="G34" s="130"/>
      <c r="H34" s="130" t="s">
        <v>1478</v>
      </c>
      <c r="I34" s="131" t="s">
        <v>1484</v>
      </c>
      <c r="J34" s="131">
        <v>5</v>
      </c>
      <c r="K34" s="132">
        <v>2</v>
      </c>
      <c r="L34" s="130" t="s">
        <v>1480</v>
      </c>
      <c r="M34" s="130" t="s">
        <v>1481</v>
      </c>
      <c r="N34" s="133" t="s">
        <v>1644</v>
      </c>
      <c r="O34" s="130" t="s">
        <v>1483</v>
      </c>
      <c r="P34" s="216"/>
    </row>
    <row r="35" spans="1:16" s="217" customFormat="1" ht="12">
      <c r="A35" s="130">
        <v>31</v>
      </c>
      <c r="B35" s="133" t="str">
        <f t="shared" si="0"/>
        <v>BY05_C_3_7---&gt;BY02_VME 1 _5_3_BJBAP.A9L6_A1 </v>
      </c>
      <c r="C35" s="130" t="s">
        <v>1476</v>
      </c>
      <c r="D35" s="130" t="s">
        <v>1477</v>
      </c>
      <c r="E35" s="130">
        <v>3</v>
      </c>
      <c r="F35" s="130">
        <v>7</v>
      </c>
      <c r="G35" s="130"/>
      <c r="H35" s="130" t="s">
        <v>1478</v>
      </c>
      <c r="I35" s="131" t="s">
        <v>1484</v>
      </c>
      <c r="J35" s="131">
        <v>5</v>
      </c>
      <c r="K35" s="132">
        <v>3</v>
      </c>
      <c r="L35" s="130" t="s">
        <v>1480</v>
      </c>
      <c r="M35" s="130" t="s">
        <v>1481</v>
      </c>
      <c r="N35" s="133" t="s">
        <v>1646</v>
      </c>
      <c r="O35" s="130" t="s">
        <v>1482</v>
      </c>
      <c r="P35" s="216"/>
    </row>
    <row r="36" spans="1:16" s="217" customFormat="1" ht="12">
      <c r="A36" s="130">
        <v>32</v>
      </c>
      <c r="B36" s="133" t="str">
        <f t="shared" si="0"/>
        <v>BY05_C_3_8---&gt;BY02_VME 1 _5_4_BJBAP.A9L6_A2</v>
      </c>
      <c r="C36" s="130" t="s">
        <v>1476</v>
      </c>
      <c r="D36" s="130" t="s">
        <v>1477</v>
      </c>
      <c r="E36" s="130">
        <v>3</v>
      </c>
      <c r="F36" s="130">
        <v>8</v>
      </c>
      <c r="G36" s="130"/>
      <c r="H36" s="130" t="s">
        <v>1478</v>
      </c>
      <c r="I36" s="131" t="s">
        <v>1484</v>
      </c>
      <c r="J36" s="131">
        <v>5</v>
      </c>
      <c r="K36" s="132">
        <v>4</v>
      </c>
      <c r="L36" s="130" t="s">
        <v>1480</v>
      </c>
      <c r="M36" s="130" t="s">
        <v>1481</v>
      </c>
      <c r="N36" s="133" t="s">
        <v>1646</v>
      </c>
      <c r="O36" s="130" t="s">
        <v>1483</v>
      </c>
      <c r="P36" s="216"/>
    </row>
    <row r="37" spans="1:16" s="217" customFormat="1" ht="12">
      <c r="A37" s="130">
        <v>33</v>
      </c>
      <c r="B37" s="133" t="str">
        <f t="shared" si="0"/>
        <v>BY05_C_3_9---&gt;BY02_VME 1 _6_1_BJBAP.A10L6_A1 </v>
      </c>
      <c r="C37" s="130" t="s">
        <v>1476</v>
      </c>
      <c r="D37" s="130" t="s">
        <v>1477</v>
      </c>
      <c r="E37" s="130">
        <v>3</v>
      </c>
      <c r="F37" s="130">
        <v>9</v>
      </c>
      <c r="G37" s="130"/>
      <c r="H37" s="130" t="s">
        <v>1478</v>
      </c>
      <c r="I37" s="132" t="s">
        <v>1484</v>
      </c>
      <c r="J37" s="131">
        <v>6</v>
      </c>
      <c r="K37" s="132">
        <v>1</v>
      </c>
      <c r="L37" s="130" t="s">
        <v>1480</v>
      </c>
      <c r="M37" s="130" t="s">
        <v>1481</v>
      </c>
      <c r="N37" s="133" t="s">
        <v>1649</v>
      </c>
      <c r="O37" s="130" t="s">
        <v>1482</v>
      </c>
      <c r="P37" s="216"/>
    </row>
    <row r="38" spans="1:16" s="217" customFormat="1" ht="12">
      <c r="A38" s="130">
        <v>34</v>
      </c>
      <c r="B38" s="133" t="str">
        <f t="shared" si="0"/>
        <v>BY05_C_3_10---&gt;BY02_VME 1 _6_2_BJBAP.A10L6_A2</v>
      </c>
      <c r="C38" s="130" t="s">
        <v>1476</v>
      </c>
      <c r="D38" s="130" t="s">
        <v>1477</v>
      </c>
      <c r="E38" s="130">
        <v>3</v>
      </c>
      <c r="F38" s="130">
        <v>10</v>
      </c>
      <c r="G38" s="130"/>
      <c r="H38" s="130" t="s">
        <v>1478</v>
      </c>
      <c r="I38" s="132" t="s">
        <v>1484</v>
      </c>
      <c r="J38" s="131">
        <v>6</v>
      </c>
      <c r="K38" s="132">
        <v>2</v>
      </c>
      <c r="L38" s="130" t="s">
        <v>1480</v>
      </c>
      <c r="M38" s="130" t="s">
        <v>1481</v>
      </c>
      <c r="N38" s="133" t="s">
        <v>1649</v>
      </c>
      <c r="O38" s="130" t="s">
        <v>1483</v>
      </c>
      <c r="P38" s="216"/>
    </row>
    <row r="39" spans="1:16" s="217" customFormat="1" ht="12">
      <c r="A39" s="130">
        <v>35</v>
      </c>
      <c r="B39" s="133" t="str">
        <f t="shared" si="0"/>
        <v>BY05_C_3_11---&gt;BY02_VME 1 _6_3_BJBAP.A11L6_A1 </v>
      </c>
      <c r="C39" s="130" t="s">
        <v>1476</v>
      </c>
      <c r="D39" s="130" t="s">
        <v>1477</v>
      </c>
      <c r="E39" s="130">
        <v>3</v>
      </c>
      <c r="F39" s="130">
        <v>11</v>
      </c>
      <c r="G39" s="130"/>
      <c r="H39" s="130" t="s">
        <v>1478</v>
      </c>
      <c r="I39" s="131" t="s">
        <v>1484</v>
      </c>
      <c r="J39" s="131">
        <v>6</v>
      </c>
      <c r="K39" s="132">
        <v>3</v>
      </c>
      <c r="L39" s="130" t="s">
        <v>1480</v>
      </c>
      <c r="M39" s="130" t="s">
        <v>1481</v>
      </c>
      <c r="N39" s="133" t="s">
        <v>1652</v>
      </c>
      <c r="O39" s="130" t="s">
        <v>1482</v>
      </c>
      <c r="P39" s="216"/>
    </row>
    <row r="40" spans="1:16" s="217" customFormat="1" ht="12">
      <c r="A40" s="130">
        <v>36</v>
      </c>
      <c r="B40" s="133" t="str">
        <f t="shared" si="0"/>
        <v>BY05_C_3_12---&gt;BY02_VME 1 _6_4_BJBAP.A11L6_A2</v>
      </c>
      <c r="C40" s="130" t="s">
        <v>1476</v>
      </c>
      <c r="D40" s="130" t="s">
        <v>1477</v>
      </c>
      <c r="E40" s="130">
        <v>3</v>
      </c>
      <c r="F40" s="130">
        <v>12</v>
      </c>
      <c r="G40" s="130"/>
      <c r="H40" s="130" t="s">
        <v>1478</v>
      </c>
      <c r="I40" s="131" t="s">
        <v>1484</v>
      </c>
      <c r="J40" s="131">
        <v>6</v>
      </c>
      <c r="K40" s="132">
        <v>4</v>
      </c>
      <c r="L40" s="130" t="s">
        <v>1480</v>
      </c>
      <c r="M40" s="130" t="s">
        <v>1481</v>
      </c>
      <c r="N40" s="133" t="s">
        <v>1652</v>
      </c>
      <c r="O40" s="130" t="s">
        <v>1483</v>
      </c>
      <c r="P40" s="216"/>
    </row>
    <row r="41" spans="1:16" s="217" customFormat="1" ht="12">
      <c r="A41" s="127">
        <v>37</v>
      </c>
      <c r="B41" s="129" t="str">
        <f t="shared" si="0"/>
        <v>BY05_C_4_1---&gt;BY02_VME 2_10_1_BJBAP.TD62.1_A1 </v>
      </c>
      <c r="C41" s="127" t="s">
        <v>1476</v>
      </c>
      <c r="D41" s="127" t="s">
        <v>1477</v>
      </c>
      <c r="E41" s="127">
        <v>4</v>
      </c>
      <c r="F41" s="127">
        <v>1</v>
      </c>
      <c r="G41" s="127"/>
      <c r="H41" s="127" t="s">
        <v>1478</v>
      </c>
      <c r="I41" s="128" t="s">
        <v>1479</v>
      </c>
      <c r="J41" s="45">
        <v>10</v>
      </c>
      <c r="K41" s="45">
        <v>1</v>
      </c>
      <c r="L41" s="127" t="s">
        <v>1480</v>
      </c>
      <c r="M41" s="127" t="s">
        <v>1308</v>
      </c>
      <c r="N41" s="63" t="s">
        <v>1312</v>
      </c>
      <c r="O41" s="127" t="s">
        <v>1482</v>
      </c>
      <c r="P41" s="216"/>
    </row>
    <row r="42" spans="1:16" s="217" customFormat="1" ht="12">
      <c r="A42" s="127">
        <v>38</v>
      </c>
      <c r="B42" s="129" t="str">
        <f t="shared" si="0"/>
        <v>BY05_C_4_2---&gt;BY02_VME 2_10_2_BJBAP.TD62.1_A2</v>
      </c>
      <c r="C42" s="127" t="s">
        <v>1476</v>
      </c>
      <c r="D42" s="127" t="s">
        <v>1477</v>
      </c>
      <c r="E42" s="127">
        <v>4</v>
      </c>
      <c r="F42" s="127">
        <v>2</v>
      </c>
      <c r="G42" s="127"/>
      <c r="H42" s="127" t="s">
        <v>1478</v>
      </c>
      <c r="I42" s="128" t="s">
        <v>1479</v>
      </c>
      <c r="J42" s="45">
        <v>10</v>
      </c>
      <c r="K42" s="45">
        <v>2</v>
      </c>
      <c r="L42" s="127" t="s">
        <v>1480</v>
      </c>
      <c r="M42" s="127" t="s">
        <v>1308</v>
      </c>
      <c r="N42" s="63" t="s">
        <v>1312</v>
      </c>
      <c r="O42" s="127" t="s">
        <v>1483</v>
      </c>
      <c r="P42" s="216"/>
    </row>
    <row r="43" spans="1:16" s="88" customFormat="1" ht="12">
      <c r="A43" s="127">
        <v>39</v>
      </c>
      <c r="B43" s="129" t="str">
        <f t="shared" si="0"/>
        <v>BY05_C_4_3---&gt;BY02_VME 2_10_3_BJBAP.TD62.2_A1 </v>
      </c>
      <c r="C43" s="127" t="s">
        <v>1476</v>
      </c>
      <c r="D43" s="127" t="s">
        <v>1477</v>
      </c>
      <c r="E43" s="127">
        <v>4</v>
      </c>
      <c r="F43" s="127">
        <v>3</v>
      </c>
      <c r="G43" s="127"/>
      <c r="H43" s="127" t="s">
        <v>1478</v>
      </c>
      <c r="I43" s="128" t="s">
        <v>1479</v>
      </c>
      <c r="J43" s="46">
        <v>10</v>
      </c>
      <c r="K43" s="128">
        <v>3</v>
      </c>
      <c r="L43" s="127" t="s">
        <v>1480</v>
      </c>
      <c r="M43" s="127" t="s">
        <v>1308</v>
      </c>
      <c r="N43" s="63" t="s">
        <v>1313</v>
      </c>
      <c r="O43" s="127" t="s">
        <v>1482</v>
      </c>
      <c r="P43" s="79"/>
    </row>
    <row r="44" spans="5:14" ht="15.75">
      <c r="E44" s="117" t="s">
        <v>1537</v>
      </c>
      <c r="N44" s="118" t="s">
        <v>1467</v>
      </c>
    </row>
    <row r="45" spans="1:16" s="119" customFormat="1" ht="12.75">
      <c r="A45" s="118"/>
      <c r="B45" s="118"/>
      <c r="C45" s="329" t="s">
        <v>1468</v>
      </c>
      <c r="D45" s="329"/>
      <c r="E45" s="329"/>
      <c r="F45" s="329"/>
      <c r="G45" s="118"/>
      <c r="H45" s="329" t="s">
        <v>1469</v>
      </c>
      <c r="I45" s="329"/>
      <c r="J45" s="329"/>
      <c r="K45" s="329"/>
      <c r="L45" s="118"/>
      <c r="M45" s="118"/>
      <c r="O45" s="118"/>
      <c r="P45" s="120"/>
    </row>
    <row r="46" spans="1:16" s="123" customFormat="1" ht="24">
      <c r="A46" s="121" t="s">
        <v>1320</v>
      </c>
      <c r="B46" s="121" t="s">
        <v>1470</v>
      </c>
      <c r="C46" s="121" t="s">
        <v>1471</v>
      </c>
      <c r="D46" s="121" t="s">
        <v>1321</v>
      </c>
      <c r="E46" s="121" t="s">
        <v>1472</v>
      </c>
      <c r="F46" s="121" t="s">
        <v>1322</v>
      </c>
      <c r="G46" s="121" t="s">
        <v>1473</v>
      </c>
      <c r="H46" s="121" t="s">
        <v>1471</v>
      </c>
      <c r="I46" s="121" t="s">
        <v>1321</v>
      </c>
      <c r="J46" s="121" t="s">
        <v>1472</v>
      </c>
      <c r="K46" s="121" t="s">
        <v>1322</v>
      </c>
      <c r="L46" s="121" t="s">
        <v>1474</v>
      </c>
      <c r="M46" s="328" t="s">
        <v>1475</v>
      </c>
      <c r="N46" s="328"/>
      <c r="O46" s="328"/>
      <c r="P46" s="122"/>
    </row>
    <row r="47" spans="1:16" s="126" customFormat="1" ht="12.7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s="88" customFormat="1" ht="12">
      <c r="A48" s="127">
        <v>40</v>
      </c>
      <c r="B48" s="129" t="str">
        <f t="shared" si="0"/>
        <v>BY05_C_4_4---&gt;BY02_VME 2_10_4_BJBAP.TD62.2_A2</v>
      </c>
      <c r="C48" s="127" t="s">
        <v>1476</v>
      </c>
      <c r="D48" s="127" t="s">
        <v>1477</v>
      </c>
      <c r="E48" s="127">
        <v>4</v>
      </c>
      <c r="F48" s="127">
        <v>4</v>
      </c>
      <c r="G48" s="127"/>
      <c r="H48" s="127" t="s">
        <v>1478</v>
      </c>
      <c r="I48" s="128" t="s">
        <v>1479</v>
      </c>
      <c r="J48" s="46">
        <v>10</v>
      </c>
      <c r="K48" s="128">
        <v>4</v>
      </c>
      <c r="L48" s="127" t="s">
        <v>1480</v>
      </c>
      <c r="M48" s="127" t="s">
        <v>1308</v>
      </c>
      <c r="N48" s="63" t="s">
        <v>1313</v>
      </c>
      <c r="O48" s="127" t="s">
        <v>1483</v>
      </c>
      <c r="P48" s="79"/>
    </row>
    <row r="49" spans="1:16" s="88" customFormat="1" ht="12">
      <c r="A49" s="45">
        <v>41</v>
      </c>
      <c r="B49" s="129" t="str">
        <f t="shared" si="0"/>
        <v>BY05_C_4_5---&gt;BY03_VME 2_11_1_BJBAP.UD62_A1 </v>
      </c>
      <c r="C49" s="127" t="s">
        <v>1476</v>
      </c>
      <c r="D49" s="127" t="s">
        <v>1477</v>
      </c>
      <c r="E49" s="127">
        <v>4</v>
      </c>
      <c r="F49" s="127">
        <v>5</v>
      </c>
      <c r="G49" s="127"/>
      <c r="H49" s="127" t="s">
        <v>1310</v>
      </c>
      <c r="I49" s="128" t="s">
        <v>1479</v>
      </c>
      <c r="J49" s="46">
        <v>11</v>
      </c>
      <c r="K49" s="128">
        <v>1</v>
      </c>
      <c r="L49" s="127" t="s">
        <v>1480</v>
      </c>
      <c r="M49" s="127" t="s">
        <v>1309</v>
      </c>
      <c r="N49" s="65" t="s">
        <v>1314</v>
      </c>
      <c r="O49" s="127" t="s">
        <v>1482</v>
      </c>
      <c r="P49" s="79"/>
    </row>
    <row r="50" spans="1:16" s="43" customFormat="1" ht="12.75">
      <c r="A50" s="127">
        <v>42</v>
      </c>
      <c r="B50" s="129" t="str">
        <f t="shared" si="0"/>
        <v>BY05_C_4_6---&gt;BY04_VME 2_11_2_BJBAP.UD62_A2</v>
      </c>
      <c r="C50" s="127" t="s">
        <v>1476</v>
      </c>
      <c r="D50" s="127" t="s">
        <v>1477</v>
      </c>
      <c r="E50" s="127">
        <v>4</v>
      </c>
      <c r="F50" s="127">
        <v>6</v>
      </c>
      <c r="G50" s="127"/>
      <c r="H50" s="127" t="s">
        <v>1311</v>
      </c>
      <c r="I50" s="128" t="s">
        <v>1479</v>
      </c>
      <c r="J50" s="46">
        <v>11</v>
      </c>
      <c r="K50" s="128">
        <v>2</v>
      </c>
      <c r="L50" s="127" t="s">
        <v>1480</v>
      </c>
      <c r="M50" s="127" t="s">
        <v>1309</v>
      </c>
      <c r="N50" s="65" t="s">
        <v>1314</v>
      </c>
      <c r="O50" s="127" t="s">
        <v>1483</v>
      </c>
      <c r="P50" s="84"/>
    </row>
    <row r="51" spans="1:16" s="135" customFormat="1" ht="12.75">
      <c r="A51" s="45">
        <v>43</v>
      </c>
      <c r="B51" s="129" t="str">
        <f aca="true" t="shared" si="1" ref="B51:B96">C51&amp;"_"&amp;D51&amp;"_"&amp;E51&amp;"_"&amp;F51&amp;"---&gt;"&amp;H51&amp;"_"&amp;I51&amp;"_"&amp;J51&amp;"_"&amp;K51&amp;"_"&amp;N51&amp;"_"&amp;O51</f>
        <v>BY05_C_12_1---&gt;BY02_VME 2_13_1_BJBAP.A4R6_A1 </v>
      </c>
      <c r="C51" s="127" t="s">
        <v>1476</v>
      </c>
      <c r="D51" s="127" t="s">
        <v>1477</v>
      </c>
      <c r="E51" s="127">
        <v>12</v>
      </c>
      <c r="F51" s="127">
        <v>1</v>
      </c>
      <c r="G51" s="127"/>
      <c r="H51" s="127" t="s">
        <v>1478</v>
      </c>
      <c r="I51" s="128" t="s">
        <v>1479</v>
      </c>
      <c r="J51" s="46">
        <v>13</v>
      </c>
      <c r="K51" s="128">
        <v>1</v>
      </c>
      <c r="L51" s="127" t="s">
        <v>1480</v>
      </c>
      <c r="M51" s="127" t="s">
        <v>1485</v>
      </c>
      <c r="N51" s="129" t="s">
        <v>1626</v>
      </c>
      <c r="O51" s="127" t="s">
        <v>1482</v>
      </c>
      <c r="P51" s="134"/>
    </row>
    <row r="52" spans="1:16" s="135" customFormat="1" ht="12.75">
      <c r="A52" s="127">
        <v>44</v>
      </c>
      <c r="B52" s="129" t="str">
        <f t="shared" si="1"/>
        <v>BY05_C_12_2---&gt;BY02_VME 2_13_2_BJBAP.A4R6_A2</v>
      </c>
      <c r="C52" s="127" t="s">
        <v>1476</v>
      </c>
      <c r="D52" s="127" t="s">
        <v>1477</v>
      </c>
      <c r="E52" s="127">
        <v>12</v>
      </c>
      <c r="F52" s="127">
        <v>2</v>
      </c>
      <c r="G52" s="127"/>
      <c r="H52" s="127" t="s">
        <v>1478</v>
      </c>
      <c r="I52" s="128" t="s">
        <v>1479</v>
      </c>
      <c r="J52" s="46">
        <v>13</v>
      </c>
      <c r="K52" s="128">
        <v>2</v>
      </c>
      <c r="L52" s="127" t="s">
        <v>1480</v>
      </c>
      <c r="M52" s="127" t="s">
        <v>1485</v>
      </c>
      <c r="N52" s="129" t="s">
        <v>1626</v>
      </c>
      <c r="O52" s="127" t="s">
        <v>1483</v>
      </c>
      <c r="P52" s="134"/>
    </row>
    <row r="53" spans="1:16" s="135" customFormat="1" ht="12.75">
      <c r="A53" s="45">
        <v>45</v>
      </c>
      <c r="B53" s="129" t="str">
        <f t="shared" si="1"/>
        <v>BY05_C_12_3---&gt;BY02_VME 2_13_3_BJBAP.B4R6_A1 </v>
      </c>
      <c r="C53" s="127" t="s">
        <v>1476</v>
      </c>
      <c r="D53" s="127" t="s">
        <v>1477</v>
      </c>
      <c r="E53" s="127">
        <v>12</v>
      </c>
      <c r="F53" s="127">
        <v>3</v>
      </c>
      <c r="G53" s="127"/>
      <c r="H53" s="127" t="s">
        <v>1478</v>
      </c>
      <c r="I53" s="128" t="s">
        <v>1479</v>
      </c>
      <c r="J53" s="46">
        <v>13</v>
      </c>
      <c r="K53" s="128">
        <v>3</v>
      </c>
      <c r="L53" s="127" t="s">
        <v>1480</v>
      </c>
      <c r="M53" s="127" t="s">
        <v>1485</v>
      </c>
      <c r="N53" s="129" t="s">
        <v>1631</v>
      </c>
      <c r="O53" s="127" t="s">
        <v>1482</v>
      </c>
      <c r="P53" s="134"/>
    </row>
    <row r="54" spans="1:16" s="135" customFormat="1" ht="12.75">
      <c r="A54" s="127">
        <v>46</v>
      </c>
      <c r="B54" s="129" t="str">
        <f t="shared" si="1"/>
        <v>BY05_C_12_4---&gt;BY02_VME 2_13_4_BJBAP.B4R6_A2</v>
      </c>
      <c r="C54" s="127" t="s">
        <v>1476</v>
      </c>
      <c r="D54" s="127" t="s">
        <v>1477</v>
      </c>
      <c r="E54" s="127">
        <v>12</v>
      </c>
      <c r="F54" s="127">
        <v>4</v>
      </c>
      <c r="G54" s="127"/>
      <c r="H54" s="127" t="s">
        <v>1478</v>
      </c>
      <c r="I54" s="128" t="s">
        <v>1479</v>
      </c>
      <c r="J54" s="46">
        <v>13</v>
      </c>
      <c r="K54" s="128">
        <v>4</v>
      </c>
      <c r="L54" s="127" t="s">
        <v>1480</v>
      </c>
      <c r="M54" s="127" t="s">
        <v>1485</v>
      </c>
      <c r="N54" s="129" t="s">
        <v>1631</v>
      </c>
      <c r="O54" s="127" t="s">
        <v>1483</v>
      </c>
      <c r="P54" s="134"/>
    </row>
    <row r="55" spans="1:16" s="135" customFormat="1" ht="12.75">
      <c r="A55" s="45">
        <v>47</v>
      </c>
      <c r="B55" s="129" t="str">
        <f t="shared" si="1"/>
        <v>BY05_C_12_5---&gt;BY02_VME 2_14_1_BJBAP.C4R6_A1 </v>
      </c>
      <c r="C55" s="127" t="s">
        <v>1476</v>
      </c>
      <c r="D55" s="127" t="s">
        <v>1477</v>
      </c>
      <c r="E55" s="127">
        <v>12</v>
      </c>
      <c r="F55" s="127">
        <v>5</v>
      </c>
      <c r="G55" s="127"/>
      <c r="H55" s="127" t="s">
        <v>1478</v>
      </c>
      <c r="I55" s="128" t="s">
        <v>1479</v>
      </c>
      <c r="J55" s="46">
        <v>14</v>
      </c>
      <c r="K55" s="128">
        <v>1</v>
      </c>
      <c r="L55" s="127" t="s">
        <v>1480</v>
      </c>
      <c r="M55" s="127" t="s">
        <v>1485</v>
      </c>
      <c r="N55" s="129" t="s">
        <v>1629</v>
      </c>
      <c r="O55" s="127" t="s">
        <v>1482</v>
      </c>
      <c r="P55" s="134"/>
    </row>
    <row r="56" spans="1:16" s="135" customFormat="1" ht="12.75">
      <c r="A56" s="127">
        <v>48</v>
      </c>
      <c r="B56" s="129" t="str">
        <f t="shared" si="1"/>
        <v>BY05_C_12_6---&gt;BY02_VME 2_14_2_BJBAP.C4R6_A2</v>
      </c>
      <c r="C56" s="127" t="s">
        <v>1476</v>
      </c>
      <c r="D56" s="127" t="s">
        <v>1477</v>
      </c>
      <c r="E56" s="127">
        <v>12</v>
      </c>
      <c r="F56" s="127">
        <v>6</v>
      </c>
      <c r="G56" s="127"/>
      <c r="H56" s="127" t="s">
        <v>1478</v>
      </c>
      <c r="I56" s="128" t="s">
        <v>1479</v>
      </c>
      <c r="J56" s="46">
        <v>14</v>
      </c>
      <c r="K56" s="128">
        <v>2</v>
      </c>
      <c r="L56" s="127" t="s">
        <v>1480</v>
      </c>
      <c r="M56" s="127" t="s">
        <v>1485</v>
      </c>
      <c r="N56" s="129" t="s">
        <v>1629</v>
      </c>
      <c r="O56" s="127" t="s">
        <v>1483</v>
      </c>
      <c r="P56" s="134"/>
    </row>
    <row r="57" spans="1:16" s="43" customFormat="1" ht="12.75">
      <c r="A57" s="45">
        <v>49</v>
      </c>
      <c r="B57" s="129" t="str">
        <f t="shared" si="1"/>
        <v>BY05_C_12_7---&gt;BY02_VME 2_14_3_BJBAP.D4R6_A1 </v>
      </c>
      <c r="C57" s="127" t="s">
        <v>1476</v>
      </c>
      <c r="D57" s="127" t="s">
        <v>1477</v>
      </c>
      <c r="E57" s="127">
        <v>12</v>
      </c>
      <c r="F57" s="127">
        <v>7</v>
      </c>
      <c r="G57" s="127"/>
      <c r="H57" s="127" t="s">
        <v>1478</v>
      </c>
      <c r="I57" s="128" t="s">
        <v>1479</v>
      </c>
      <c r="J57" s="46">
        <v>14</v>
      </c>
      <c r="K57" s="128">
        <v>3</v>
      </c>
      <c r="L57" s="127" t="s">
        <v>1480</v>
      </c>
      <c r="M57" s="127" t="s">
        <v>1485</v>
      </c>
      <c r="N57" s="129" t="s">
        <v>1634</v>
      </c>
      <c r="O57" s="127" t="s">
        <v>1482</v>
      </c>
      <c r="P57" s="84"/>
    </row>
    <row r="58" spans="1:16" s="43" customFormat="1" ht="12.75">
      <c r="A58" s="127">
        <v>50</v>
      </c>
      <c r="B58" s="129" t="str">
        <f t="shared" si="1"/>
        <v>BY05_C_12_8---&gt;BY02_VME 2_14_4_BJBAP.D4R6_A2</v>
      </c>
      <c r="C58" s="127" t="s">
        <v>1476</v>
      </c>
      <c r="D58" s="127" t="s">
        <v>1477</v>
      </c>
      <c r="E58" s="127">
        <v>12</v>
      </c>
      <c r="F58" s="127">
        <v>8</v>
      </c>
      <c r="G58" s="127"/>
      <c r="H58" s="127" t="s">
        <v>1478</v>
      </c>
      <c r="I58" s="128" t="s">
        <v>1479</v>
      </c>
      <c r="J58" s="46">
        <v>14</v>
      </c>
      <c r="K58" s="128">
        <v>4</v>
      </c>
      <c r="L58" s="127" t="s">
        <v>1480</v>
      </c>
      <c r="M58" s="127" t="s">
        <v>1485</v>
      </c>
      <c r="N58" s="129" t="s">
        <v>1634</v>
      </c>
      <c r="O58" s="127" t="s">
        <v>1483</v>
      </c>
      <c r="P58" s="84"/>
    </row>
    <row r="59" spans="1:16" s="119" customFormat="1" ht="12.75">
      <c r="A59" s="45">
        <v>51</v>
      </c>
      <c r="B59" s="129" t="str">
        <f t="shared" si="1"/>
        <v>BY05_C_12_9---&gt;BY02_VME 2_15_1_BJBAP.E4R6_A1 </v>
      </c>
      <c r="C59" s="127" t="s">
        <v>1476</v>
      </c>
      <c r="D59" s="127" t="s">
        <v>1477</v>
      </c>
      <c r="E59" s="127">
        <v>12</v>
      </c>
      <c r="F59" s="127">
        <v>9</v>
      </c>
      <c r="G59" s="127"/>
      <c r="H59" s="127" t="s">
        <v>1478</v>
      </c>
      <c r="I59" s="128" t="s">
        <v>1479</v>
      </c>
      <c r="J59" s="46">
        <v>15</v>
      </c>
      <c r="K59" s="128">
        <v>1</v>
      </c>
      <c r="L59" s="127" t="s">
        <v>1480</v>
      </c>
      <c r="M59" s="127" t="s">
        <v>1485</v>
      </c>
      <c r="N59" s="129" t="s">
        <v>1637</v>
      </c>
      <c r="O59" s="127" t="s">
        <v>1482</v>
      </c>
      <c r="P59" s="120"/>
    </row>
    <row r="60" spans="1:16" s="119" customFormat="1" ht="12.75">
      <c r="A60" s="127">
        <v>52</v>
      </c>
      <c r="B60" s="129" t="str">
        <f t="shared" si="1"/>
        <v>BY05_C_12_10---&gt;BY02_VME 2_15_2_BJBAP.E4R6_A2</v>
      </c>
      <c r="C60" s="127" t="s">
        <v>1476</v>
      </c>
      <c r="D60" s="127" t="s">
        <v>1477</v>
      </c>
      <c r="E60" s="127">
        <v>12</v>
      </c>
      <c r="F60" s="127">
        <v>10</v>
      </c>
      <c r="G60" s="127"/>
      <c r="H60" s="127" t="s">
        <v>1478</v>
      </c>
      <c r="I60" s="128" t="s">
        <v>1479</v>
      </c>
      <c r="J60" s="46">
        <v>15</v>
      </c>
      <c r="K60" s="128">
        <v>2</v>
      </c>
      <c r="L60" s="127" t="s">
        <v>1480</v>
      </c>
      <c r="M60" s="127" t="s">
        <v>1485</v>
      </c>
      <c r="N60" s="129" t="s">
        <v>1637</v>
      </c>
      <c r="O60" s="127" t="s">
        <v>1483</v>
      </c>
      <c r="P60" s="120"/>
    </row>
    <row r="61" spans="1:15" s="119" customFormat="1" ht="12.75">
      <c r="A61" s="45">
        <v>53</v>
      </c>
      <c r="B61" s="129" t="str">
        <f t="shared" si="1"/>
        <v>BY05_C_12_11---&gt;BY02_VME 2_15_3_BJBAP.F4R6_A1 </v>
      </c>
      <c r="C61" s="127" t="s">
        <v>1476</v>
      </c>
      <c r="D61" s="127" t="s">
        <v>1477</v>
      </c>
      <c r="E61" s="127">
        <v>12</v>
      </c>
      <c r="F61" s="127">
        <v>11</v>
      </c>
      <c r="G61" s="127"/>
      <c r="H61" s="127" t="s">
        <v>1478</v>
      </c>
      <c r="I61" s="128" t="s">
        <v>1479</v>
      </c>
      <c r="J61" s="46">
        <v>15</v>
      </c>
      <c r="K61" s="128">
        <v>3</v>
      </c>
      <c r="L61" s="127" t="s">
        <v>1480</v>
      </c>
      <c r="M61" s="127" t="s">
        <v>1485</v>
      </c>
      <c r="N61" s="129" t="s">
        <v>1748</v>
      </c>
      <c r="O61" s="127" t="s">
        <v>1482</v>
      </c>
    </row>
    <row r="62" spans="1:15" s="119" customFormat="1" ht="12.75">
      <c r="A62" s="127">
        <v>54</v>
      </c>
      <c r="B62" s="129" t="str">
        <f t="shared" si="1"/>
        <v>BY05_C_12_12---&gt;BY02_VME 2_15_4_BJBAP.F4R6_A2</v>
      </c>
      <c r="C62" s="127" t="s">
        <v>1476</v>
      </c>
      <c r="D62" s="127" t="s">
        <v>1477</v>
      </c>
      <c r="E62" s="127">
        <v>12</v>
      </c>
      <c r="F62" s="127">
        <v>12</v>
      </c>
      <c r="G62" s="127"/>
      <c r="H62" s="127" t="s">
        <v>1478</v>
      </c>
      <c r="I62" s="128" t="s">
        <v>1479</v>
      </c>
      <c r="J62" s="46">
        <v>15</v>
      </c>
      <c r="K62" s="128">
        <v>4</v>
      </c>
      <c r="L62" s="127" t="s">
        <v>1480</v>
      </c>
      <c r="M62" s="127" t="s">
        <v>1485</v>
      </c>
      <c r="N62" s="129" t="s">
        <v>1748</v>
      </c>
      <c r="O62" s="127" t="s">
        <v>1483</v>
      </c>
    </row>
    <row r="63" spans="1:15" s="119" customFormat="1" ht="12.75">
      <c r="A63" s="45">
        <v>55</v>
      </c>
      <c r="B63" s="129" t="str">
        <f t="shared" si="1"/>
        <v>BY05_C_11_1---&gt;BY02_VME 2_16_1_BJBAP.G4R6_A1 </v>
      </c>
      <c r="C63" s="127" t="s">
        <v>1476</v>
      </c>
      <c r="D63" s="127" t="s">
        <v>1477</v>
      </c>
      <c r="E63" s="127">
        <v>11</v>
      </c>
      <c r="F63" s="127">
        <v>1</v>
      </c>
      <c r="G63" s="130"/>
      <c r="H63" s="127" t="s">
        <v>1478</v>
      </c>
      <c r="I63" s="128" t="s">
        <v>1479</v>
      </c>
      <c r="J63" s="46">
        <v>16</v>
      </c>
      <c r="K63" s="128">
        <v>1</v>
      </c>
      <c r="L63" s="127" t="s">
        <v>1480</v>
      </c>
      <c r="M63" s="127" t="s">
        <v>1485</v>
      </c>
      <c r="N63" s="129" t="s">
        <v>1751</v>
      </c>
      <c r="O63" s="127" t="s">
        <v>1482</v>
      </c>
    </row>
    <row r="64" spans="1:15" s="119" customFormat="1" ht="12.75">
      <c r="A64" s="127">
        <v>56</v>
      </c>
      <c r="B64" s="129" t="str">
        <f t="shared" si="1"/>
        <v>BY05_C_11_2---&gt;BY02_VME 2_16_2_BJBAP.G4R6_A2</v>
      </c>
      <c r="C64" s="127" t="s">
        <v>1476</v>
      </c>
      <c r="D64" s="127" t="s">
        <v>1477</v>
      </c>
      <c r="E64" s="127">
        <v>11</v>
      </c>
      <c r="F64" s="127">
        <v>2</v>
      </c>
      <c r="G64" s="130"/>
      <c r="H64" s="127" t="s">
        <v>1478</v>
      </c>
      <c r="I64" s="128" t="s">
        <v>1479</v>
      </c>
      <c r="J64" s="46">
        <v>16</v>
      </c>
      <c r="K64" s="128">
        <v>2</v>
      </c>
      <c r="L64" s="127" t="s">
        <v>1480</v>
      </c>
      <c r="M64" s="127" t="s">
        <v>1485</v>
      </c>
      <c r="N64" s="129" t="s">
        <v>1751</v>
      </c>
      <c r="O64" s="127" t="s">
        <v>1483</v>
      </c>
    </row>
    <row r="65" spans="1:15" s="223" customFormat="1" ht="12.75">
      <c r="A65" s="45">
        <v>57</v>
      </c>
      <c r="B65" s="129" t="str">
        <f t="shared" si="1"/>
        <v>BY05_C_11_3---&gt;BY02_VME 2_16_3_BJBAP.H4R6_A1 </v>
      </c>
      <c r="C65" s="127" t="s">
        <v>1476</v>
      </c>
      <c r="D65" s="127" t="s">
        <v>1477</v>
      </c>
      <c r="E65" s="127">
        <v>11</v>
      </c>
      <c r="F65" s="127">
        <v>3</v>
      </c>
      <c r="G65" s="127"/>
      <c r="H65" s="127" t="s">
        <v>1478</v>
      </c>
      <c r="I65" s="128" t="s">
        <v>1479</v>
      </c>
      <c r="J65" s="46">
        <v>16</v>
      </c>
      <c r="K65" s="262">
        <v>3</v>
      </c>
      <c r="L65" s="127" t="s">
        <v>1480</v>
      </c>
      <c r="M65" s="127" t="s">
        <v>1485</v>
      </c>
      <c r="N65" s="129" t="s">
        <v>1754</v>
      </c>
      <c r="O65" s="127" t="s">
        <v>1482</v>
      </c>
    </row>
    <row r="66" spans="1:15" s="223" customFormat="1" ht="12.75">
      <c r="A66" s="127">
        <v>58</v>
      </c>
      <c r="B66" s="129" t="str">
        <f t="shared" si="1"/>
        <v>BY05_C_11_4---&gt;BY02_VME 2_16_4_BJBAP.H4R6_A2</v>
      </c>
      <c r="C66" s="127" t="s">
        <v>1476</v>
      </c>
      <c r="D66" s="127" t="s">
        <v>1477</v>
      </c>
      <c r="E66" s="127">
        <v>11</v>
      </c>
      <c r="F66" s="127">
        <v>4</v>
      </c>
      <c r="G66" s="127"/>
      <c r="H66" s="127" t="s">
        <v>1478</v>
      </c>
      <c r="I66" s="128" t="s">
        <v>1479</v>
      </c>
      <c r="J66" s="46">
        <v>16</v>
      </c>
      <c r="K66" s="262">
        <v>4</v>
      </c>
      <c r="L66" s="127" t="s">
        <v>1480</v>
      </c>
      <c r="M66" s="127" t="s">
        <v>1485</v>
      </c>
      <c r="N66" s="129" t="s">
        <v>1754</v>
      </c>
      <c r="O66" s="127" t="s">
        <v>1483</v>
      </c>
    </row>
    <row r="67" spans="1:15" s="223" customFormat="1" ht="12.75">
      <c r="A67" s="45">
        <v>59</v>
      </c>
      <c r="B67" s="129" t="str">
        <f t="shared" si="1"/>
        <v>BY05_C_11_5---&gt;BY02_VME 2_17_1_BJBAP.I4R6_A1 </v>
      </c>
      <c r="C67" s="127" t="s">
        <v>1476</v>
      </c>
      <c r="D67" s="127" t="s">
        <v>1477</v>
      </c>
      <c r="E67" s="127">
        <v>11</v>
      </c>
      <c r="F67" s="127">
        <v>5</v>
      </c>
      <c r="G67" s="127"/>
      <c r="H67" s="127" t="s">
        <v>1478</v>
      </c>
      <c r="I67" s="128" t="s">
        <v>1479</v>
      </c>
      <c r="J67" s="46">
        <v>17</v>
      </c>
      <c r="K67" s="128">
        <v>1</v>
      </c>
      <c r="L67" s="127" t="s">
        <v>1480</v>
      </c>
      <c r="M67" s="127" t="s">
        <v>1485</v>
      </c>
      <c r="N67" s="129" t="s">
        <v>1117</v>
      </c>
      <c r="O67" s="127" t="s">
        <v>1482</v>
      </c>
    </row>
    <row r="68" spans="1:15" s="223" customFormat="1" ht="12.75">
      <c r="A68" s="127">
        <v>60</v>
      </c>
      <c r="B68" s="129" t="str">
        <f t="shared" si="1"/>
        <v>BY05_C_11_6---&gt;BY02_VME 2_17_2_BJBAP.I4R6_A2</v>
      </c>
      <c r="C68" s="127" t="s">
        <v>1476</v>
      </c>
      <c r="D68" s="127" t="s">
        <v>1477</v>
      </c>
      <c r="E68" s="127">
        <v>11</v>
      </c>
      <c r="F68" s="127">
        <v>6</v>
      </c>
      <c r="G68" s="127"/>
      <c r="H68" s="127" t="s">
        <v>1478</v>
      </c>
      <c r="I68" s="128" t="s">
        <v>1479</v>
      </c>
      <c r="J68" s="46">
        <v>17</v>
      </c>
      <c r="K68" s="128">
        <v>2</v>
      </c>
      <c r="L68" s="127" t="s">
        <v>1480</v>
      </c>
      <c r="M68" s="127" t="s">
        <v>1485</v>
      </c>
      <c r="N68" s="129" t="s">
        <v>1117</v>
      </c>
      <c r="O68" s="127" t="s">
        <v>1483</v>
      </c>
    </row>
    <row r="69" spans="1:15" s="223" customFormat="1" ht="12.75">
      <c r="A69" s="45">
        <v>61</v>
      </c>
      <c r="B69" s="129" t="str">
        <f t="shared" si="1"/>
        <v>BY05_C_11_7---&gt;BY02_VME 2_17_3_BJBAP.J4R6_A1 </v>
      </c>
      <c r="C69" s="127" t="s">
        <v>1476</v>
      </c>
      <c r="D69" s="127" t="s">
        <v>1477</v>
      </c>
      <c r="E69" s="127">
        <v>11</v>
      </c>
      <c r="F69" s="127">
        <v>7</v>
      </c>
      <c r="G69" s="127"/>
      <c r="H69" s="127" t="s">
        <v>1478</v>
      </c>
      <c r="I69" s="128" t="s">
        <v>1479</v>
      </c>
      <c r="J69" s="46">
        <v>17</v>
      </c>
      <c r="K69" s="128">
        <v>3</v>
      </c>
      <c r="L69" s="127" t="s">
        <v>1480</v>
      </c>
      <c r="M69" s="127" t="s">
        <v>1485</v>
      </c>
      <c r="N69" s="129" t="s">
        <v>1118</v>
      </c>
      <c r="O69" s="127" t="s">
        <v>1482</v>
      </c>
    </row>
    <row r="70" spans="1:15" s="223" customFormat="1" ht="12.75">
      <c r="A70" s="127">
        <v>62</v>
      </c>
      <c r="B70" s="129" t="str">
        <f t="shared" si="1"/>
        <v>BY05_C_11_8---&gt;BY02_VME 2_17_4_BJBAP.J4R6_A2</v>
      </c>
      <c r="C70" s="127" t="s">
        <v>1476</v>
      </c>
      <c r="D70" s="127" t="s">
        <v>1477</v>
      </c>
      <c r="E70" s="127">
        <v>11</v>
      </c>
      <c r="F70" s="127">
        <v>8</v>
      </c>
      <c r="G70" s="127"/>
      <c r="H70" s="127" t="s">
        <v>1478</v>
      </c>
      <c r="I70" s="128" t="s">
        <v>1479</v>
      </c>
      <c r="J70" s="46">
        <v>17</v>
      </c>
      <c r="K70" s="128">
        <v>4</v>
      </c>
      <c r="L70" s="127" t="s">
        <v>1480</v>
      </c>
      <c r="M70" s="127" t="s">
        <v>1485</v>
      </c>
      <c r="N70" s="129" t="s">
        <v>1118</v>
      </c>
      <c r="O70" s="127" t="s">
        <v>1483</v>
      </c>
    </row>
    <row r="71" spans="1:15" s="223" customFormat="1" ht="12.75">
      <c r="A71" s="224">
        <v>63</v>
      </c>
      <c r="B71" s="139" t="str">
        <f t="shared" si="1"/>
        <v>BY05_C_11_9---&gt;BY02_VME 3_4_1_BJBAP.K4R6_A1 </v>
      </c>
      <c r="C71" s="136" t="s">
        <v>1476</v>
      </c>
      <c r="D71" s="136" t="s">
        <v>1477</v>
      </c>
      <c r="E71" s="136">
        <v>11</v>
      </c>
      <c r="F71" s="136">
        <v>9</v>
      </c>
      <c r="G71" s="136"/>
      <c r="H71" s="136" t="s">
        <v>1478</v>
      </c>
      <c r="I71" s="137" t="s">
        <v>1486</v>
      </c>
      <c r="J71" s="137">
        <v>4</v>
      </c>
      <c r="K71" s="138">
        <v>1</v>
      </c>
      <c r="L71" s="136" t="s">
        <v>1480</v>
      </c>
      <c r="M71" s="136" t="s">
        <v>1485</v>
      </c>
      <c r="N71" s="139" t="s">
        <v>1119</v>
      </c>
      <c r="O71" s="136" t="s">
        <v>1482</v>
      </c>
    </row>
    <row r="72" spans="1:15" s="223" customFormat="1" ht="12.75">
      <c r="A72" s="136">
        <v>64</v>
      </c>
      <c r="B72" s="139" t="str">
        <f t="shared" si="1"/>
        <v>BY05_C_11_10---&gt;BY02_VME 3_4_2_BJBAP.K4R6_A2</v>
      </c>
      <c r="C72" s="136" t="s">
        <v>1476</v>
      </c>
      <c r="D72" s="136" t="s">
        <v>1477</v>
      </c>
      <c r="E72" s="136">
        <v>11</v>
      </c>
      <c r="F72" s="136">
        <v>10</v>
      </c>
      <c r="G72" s="136"/>
      <c r="H72" s="136" t="s">
        <v>1478</v>
      </c>
      <c r="I72" s="137" t="s">
        <v>1486</v>
      </c>
      <c r="J72" s="137">
        <v>4</v>
      </c>
      <c r="K72" s="138">
        <v>2</v>
      </c>
      <c r="L72" s="136" t="s">
        <v>1480</v>
      </c>
      <c r="M72" s="136" t="s">
        <v>1485</v>
      </c>
      <c r="N72" s="139" t="s">
        <v>1119</v>
      </c>
      <c r="O72" s="136" t="s">
        <v>1483</v>
      </c>
    </row>
    <row r="73" spans="1:16" s="123" customFormat="1" ht="12.75">
      <c r="A73" s="45">
        <v>65</v>
      </c>
      <c r="B73" s="129" t="str">
        <f t="shared" si="1"/>
        <v>BY05_C_11_11---&gt;BY02_VME 2_18_1_BJBAP.A5R6_A1 </v>
      </c>
      <c r="C73" s="127" t="s">
        <v>1476</v>
      </c>
      <c r="D73" s="127" t="s">
        <v>1477</v>
      </c>
      <c r="E73" s="127">
        <v>11</v>
      </c>
      <c r="F73" s="127">
        <v>11</v>
      </c>
      <c r="G73" s="130"/>
      <c r="H73" s="127" t="s">
        <v>1478</v>
      </c>
      <c r="I73" s="128" t="s">
        <v>1479</v>
      </c>
      <c r="J73" s="46">
        <v>18</v>
      </c>
      <c r="K73" s="128">
        <v>1</v>
      </c>
      <c r="L73" s="127" t="s">
        <v>1480</v>
      </c>
      <c r="M73" s="127" t="s">
        <v>1485</v>
      </c>
      <c r="N73" s="129" t="s">
        <v>1640</v>
      </c>
      <c r="O73" s="127" t="s">
        <v>1482</v>
      </c>
      <c r="P73" s="122"/>
    </row>
    <row r="74" spans="1:16" s="123" customFormat="1" ht="12.75">
      <c r="A74" s="127">
        <v>66</v>
      </c>
      <c r="B74" s="129" t="str">
        <f t="shared" si="1"/>
        <v>BY05_C_11_12---&gt;BY02_VME 2_18_2_BJBAP.A5R6_A2</v>
      </c>
      <c r="C74" s="127" t="s">
        <v>1476</v>
      </c>
      <c r="D74" s="127" t="s">
        <v>1477</v>
      </c>
      <c r="E74" s="127">
        <v>11</v>
      </c>
      <c r="F74" s="127">
        <v>12</v>
      </c>
      <c r="G74" s="130"/>
      <c r="H74" s="127" t="s">
        <v>1478</v>
      </c>
      <c r="I74" s="128" t="s">
        <v>1479</v>
      </c>
      <c r="J74" s="46">
        <v>18</v>
      </c>
      <c r="K74" s="128">
        <v>2</v>
      </c>
      <c r="L74" s="127" t="s">
        <v>1480</v>
      </c>
      <c r="M74" s="127" t="s">
        <v>1485</v>
      </c>
      <c r="N74" s="129" t="s">
        <v>1640</v>
      </c>
      <c r="O74" s="127" t="s">
        <v>1483</v>
      </c>
      <c r="P74" s="122"/>
    </row>
    <row r="75" spans="1:16" s="143" customFormat="1" ht="12.75">
      <c r="A75" s="224">
        <v>67</v>
      </c>
      <c r="B75" s="139" t="str">
        <f t="shared" si="1"/>
        <v>BY05_C_10_1---&gt;BY02_VME 3_4_3_BJBAP.B5R6_A1 </v>
      </c>
      <c r="C75" s="136" t="s">
        <v>1476</v>
      </c>
      <c r="D75" s="136" t="s">
        <v>1477</v>
      </c>
      <c r="E75" s="136">
        <v>10</v>
      </c>
      <c r="F75" s="136">
        <v>1</v>
      </c>
      <c r="G75" s="136"/>
      <c r="H75" s="136" t="s">
        <v>1478</v>
      </c>
      <c r="I75" s="137" t="s">
        <v>1486</v>
      </c>
      <c r="J75" s="137">
        <v>4</v>
      </c>
      <c r="K75" s="138">
        <v>3</v>
      </c>
      <c r="L75" s="136" t="s">
        <v>1480</v>
      </c>
      <c r="M75" s="136" t="s">
        <v>1485</v>
      </c>
      <c r="N75" s="139" t="s">
        <v>1642</v>
      </c>
      <c r="O75" s="136" t="s">
        <v>1482</v>
      </c>
      <c r="P75" s="142"/>
    </row>
    <row r="76" spans="1:16" s="143" customFormat="1" ht="12.75">
      <c r="A76" s="136">
        <v>68</v>
      </c>
      <c r="B76" s="139" t="str">
        <f t="shared" si="1"/>
        <v>BY05_C_10_2---&gt;BY02_VME 3_4_4_BJBAP.B5R6_A2</v>
      </c>
      <c r="C76" s="136" t="s">
        <v>1476</v>
      </c>
      <c r="D76" s="136" t="s">
        <v>1477</v>
      </c>
      <c r="E76" s="136">
        <v>10</v>
      </c>
      <c r="F76" s="136">
        <v>2</v>
      </c>
      <c r="G76" s="136"/>
      <c r="H76" s="136" t="s">
        <v>1478</v>
      </c>
      <c r="I76" s="137" t="s">
        <v>1486</v>
      </c>
      <c r="J76" s="137">
        <v>4</v>
      </c>
      <c r="K76" s="138">
        <v>4</v>
      </c>
      <c r="L76" s="136" t="s">
        <v>1480</v>
      </c>
      <c r="M76" s="136" t="s">
        <v>1485</v>
      </c>
      <c r="N76" s="139" t="s">
        <v>1642</v>
      </c>
      <c r="O76" s="136" t="s">
        <v>1483</v>
      </c>
      <c r="P76" s="142"/>
    </row>
    <row r="77" spans="1:16" s="141" customFormat="1" ht="12.75">
      <c r="A77" s="45">
        <v>69</v>
      </c>
      <c r="B77" s="129" t="str">
        <f t="shared" si="1"/>
        <v>BY05_C_10_3---&gt;BY02_VME 2_18_3_BJBAP.C5R6_A1 </v>
      </c>
      <c r="C77" s="127" t="s">
        <v>1476</v>
      </c>
      <c r="D77" s="127" t="s">
        <v>1477</v>
      </c>
      <c r="E77" s="136">
        <v>10</v>
      </c>
      <c r="F77" s="127">
        <v>3</v>
      </c>
      <c r="G77" s="135"/>
      <c r="H77" s="127" t="s">
        <v>1478</v>
      </c>
      <c r="I77" s="128" t="s">
        <v>1479</v>
      </c>
      <c r="J77" s="46">
        <v>18</v>
      </c>
      <c r="K77" s="128">
        <v>3</v>
      </c>
      <c r="L77" s="127" t="s">
        <v>1480</v>
      </c>
      <c r="M77" s="127" t="s">
        <v>1485</v>
      </c>
      <c r="N77" s="129" t="s">
        <v>1758</v>
      </c>
      <c r="O77" s="127" t="s">
        <v>1482</v>
      </c>
      <c r="P77" s="140"/>
    </row>
    <row r="78" spans="1:16" s="141" customFormat="1" ht="12.75">
      <c r="A78" s="127">
        <v>70</v>
      </c>
      <c r="B78" s="129" t="str">
        <f t="shared" si="1"/>
        <v>BY05_C_10_4---&gt;BY02_VME 2_18_4_BJBAP.C5R6_A2</v>
      </c>
      <c r="C78" s="127" t="s">
        <v>1476</v>
      </c>
      <c r="D78" s="127" t="s">
        <v>1477</v>
      </c>
      <c r="E78" s="136">
        <v>10</v>
      </c>
      <c r="F78" s="127">
        <v>4</v>
      </c>
      <c r="G78" s="135"/>
      <c r="H78" s="127" t="s">
        <v>1478</v>
      </c>
      <c r="I78" s="128" t="s">
        <v>1479</v>
      </c>
      <c r="J78" s="46">
        <v>18</v>
      </c>
      <c r="K78" s="128">
        <v>4</v>
      </c>
      <c r="L78" s="127" t="s">
        <v>1480</v>
      </c>
      <c r="M78" s="127" t="s">
        <v>1485</v>
      </c>
      <c r="N78" s="129" t="s">
        <v>1758</v>
      </c>
      <c r="O78" s="127" t="s">
        <v>1483</v>
      </c>
      <c r="P78" s="140"/>
    </row>
    <row r="79" spans="1:16" s="143" customFormat="1" ht="12.75">
      <c r="A79" s="224">
        <v>71</v>
      </c>
      <c r="B79" s="139" t="str">
        <f t="shared" si="1"/>
        <v>BY05_C_10_5---&gt;BY02_VME 3_5_1_BJBAP.A8R6_A1 </v>
      </c>
      <c r="C79" s="136" t="s">
        <v>1476</v>
      </c>
      <c r="D79" s="136" t="s">
        <v>1477</v>
      </c>
      <c r="E79" s="136">
        <v>10</v>
      </c>
      <c r="F79" s="136">
        <v>5</v>
      </c>
      <c r="G79" s="136"/>
      <c r="H79" s="136" t="s">
        <v>1478</v>
      </c>
      <c r="I79" s="137" t="s">
        <v>1486</v>
      </c>
      <c r="J79" s="137">
        <v>5</v>
      </c>
      <c r="K79" s="138">
        <v>1</v>
      </c>
      <c r="L79" s="136" t="s">
        <v>1480</v>
      </c>
      <c r="M79" s="136" t="s">
        <v>1485</v>
      </c>
      <c r="N79" s="139" t="s">
        <v>1645</v>
      </c>
      <c r="O79" s="136" t="s">
        <v>1482</v>
      </c>
      <c r="P79" s="142"/>
    </row>
    <row r="80" spans="1:16" s="143" customFormat="1" ht="12.75">
      <c r="A80" s="136">
        <v>72</v>
      </c>
      <c r="B80" s="139" t="str">
        <f t="shared" si="1"/>
        <v>BY05_C_10_6---&gt;BY02_VME 3_5_2_BJBAP.A8R6_A2</v>
      </c>
      <c r="C80" s="136" t="s">
        <v>1476</v>
      </c>
      <c r="D80" s="136" t="s">
        <v>1477</v>
      </c>
      <c r="E80" s="136">
        <v>10</v>
      </c>
      <c r="F80" s="136">
        <v>6</v>
      </c>
      <c r="G80" s="136"/>
      <c r="H80" s="136" t="s">
        <v>1478</v>
      </c>
      <c r="I80" s="137" t="s">
        <v>1486</v>
      </c>
      <c r="J80" s="137">
        <v>5</v>
      </c>
      <c r="K80" s="138">
        <v>2</v>
      </c>
      <c r="L80" s="136" t="s">
        <v>1480</v>
      </c>
      <c r="M80" s="136" t="s">
        <v>1485</v>
      </c>
      <c r="N80" s="139" t="s">
        <v>1645</v>
      </c>
      <c r="O80" s="136" t="s">
        <v>1483</v>
      </c>
      <c r="P80" s="142"/>
    </row>
    <row r="81" spans="1:16" s="143" customFormat="1" ht="12.75">
      <c r="A81" s="224">
        <v>73</v>
      </c>
      <c r="B81" s="139" t="str">
        <f t="shared" si="1"/>
        <v>BY05_C_10_7---&gt;BY02_VME 3_5_3_BJBAP.A9R6_A1 </v>
      </c>
      <c r="C81" s="136" t="s">
        <v>1476</v>
      </c>
      <c r="D81" s="136" t="s">
        <v>1477</v>
      </c>
      <c r="E81" s="136">
        <v>10</v>
      </c>
      <c r="F81" s="136">
        <v>7</v>
      </c>
      <c r="G81" s="136"/>
      <c r="H81" s="136" t="s">
        <v>1478</v>
      </c>
      <c r="I81" s="137" t="s">
        <v>1486</v>
      </c>
      <c r="J81" s="137">
        <v>5</v>
      </c>
      <c r="K81" s="138">
        <v>3</v>
      </c>
      <c r="L81" s="136" t="s">
        <v>1480</v>
      </c>
      <c r="M81" s="136" t="s">
        <v>1485</v>
      </c>
      <c r="N81" s="139" t="s">
        <v>1647</v>
      </c>
      <c r="O81" s="136" t="s">
        <v>1482</v>
      </c>
      <c r="P81" s="142"/>
    </row>
    <row r="82" spans="1:16" s="143" customFormat="1" ht="12.75">
      <c r="A82" s="136">
        <v>74</v>
      </c>
      <c r="B82" s="139" t="str">
        <f t="shared" si="1"/>
        <v>BY05_C_10_8---&gt;BY02_VME 3_5_4_BJBAP.A9R6_A2</v>
      </c>
      <c r="C82" s="136" t="s">
        <v>1476</v>
      </c>
      <c r="D82" s="136" t="s">
        <v>1477</v>
      </c>
      <c r="E82" s="136">
        <v>10</v>
      </c>
      <c r="F82" s="136">
        <v>8</v>
      </c>
      <c r="G82" s="136"/>
      <c r="H82" s="136" t="s">
        <v>1478</v>
      </c>
      <c r="I82" s="137" t="s">
        <v>1486</v>
      </c>
      <c r="J82" s="137">
        <v>5</v>
      </c>
      <c r="K82" s="138">
        <v>4</v>
      </c>
      <c r="L82" s="136" t="s">
        <v>1480</v>
      </c>
      <c r="M82" s="136" t="s">
        <v>1485</v>
      </c>
      <c r="N82" s="139" t="s">
        <v>1647</v>
      </c>
      <c r="O82" s="136" t="s">
        <v>1483</v>
      </c>
      <c r="P82" s="142"/>
    </row>
    <row r="83" spans="1:16" s="143" customFormat="1" ht="12.75">
      <c r="A83" s="224">
        <v>75</v>
      </c>
      <c r="B83" s="139" t="str">
        <f t="shared" si="1"/>
        <v>BY05_C_10_9---&gt;BY02_VME 3_6_1_BJBAP.A10R6_A1 </v>
      </c>
      <c r="C83" s="136" t="s">
        <v>1476</v>
      </c>
      <c r="D83" s="136" t="s">
        <v>1477</v>
      </c>
      <c r="E83" s="136">
        <v>10</v>
      </c>
      <c r="F83" s="136">
        <v>9</v>
      </c>
      <c r="G83" s="136"/>
      <c r="H83" s="136" t="s">
        <v>1478</v>
      </c>
      <c r="I83" s="137" t="s">
        <v>1486</v>
      </c>
      <c r="J83" s="137">
        <v>6</v>
      </c>
      <c r="K83" s="138">
        <v>1</v>
      </c>
      <c r="L83" s="136" t="s">
        <v>1480</v>
      </c>
      <c r="M83" s="136" t="s">
        <v>1485</v>
      </c>
      <c r="N83" s="139" t="s">
        <v>1650</v>
      </c>
      <c r="O83" s="136" t="s">
        <v>1482</v>
      </c>
      <c r="P83" s="142"/>
    </row>
    <row r="84" spans="1:16" s="143" customFormat="1" ht="12.75">
      <c r="A84" s="136">
        <v>76</v>
      </c>
      <c r="B84" s="139" t="str">
        <f t="shared" si="1"/>
        <v>BY05_C_10_10---&gt;BY02_VME 3_6_2_BJBAP.A10R6_A2</v>
      </c>
      <c r="C84" s="136" t="s">
        <v>1476</v>
      </c>
      <c r="D84" s="136" t="s">
        <v>1477</v>
      </c>
      <c r="E84" s="136">
        <v>10</v>
      </c>
      <c r="F84" s="136">
        <v>10</v>
      </c>
      <c r="G84" s="136"/>
      <c r="H84" s="136" t="s">
        <v>1478</v>
      </c>
      <c r="I84" s="137" t="s">
        <v>1486</v>
      </c>
      <c r="J84" s="137">
        <v>6</v>
      </c>
      <c r="K84" s="138">
        <v>2</v>
      </c>
      <c r="L84" s="136" t="s">
        <v>1480</v>
      </c>
      <c r="M84" s="136" t="s">
        <v>1485</v>
      </c>
      <c r="N84" s="139" t="s">
        <v>1650</v>
      </c>
      <c r="O84" s="136" t="s">
        <v>1483</v>
      </c>
      <c r="P84" s="142"/>
    </row>
    <row r="85" spans="1:16" s="143" customFormat="1" ht="15.75">
      <c r="A85" s="136"/>
      <c r="B85" s="136"/>
      <c r="C85" s="136"/>
      <c r="D85" s="136"/>
      <c r="E85" s="117" t="s">
        <v>1537</v>
      </c>
      <c r="F85" s="136"/>
      <c r="H85" s="136"/>
      <c r="I85" s="137"/>
      <c r="J85" s="137"/>
      <c r="K85" s="138"/>
      <c r="L85" s="136"/>
      <c r="M85" s="136"/>
      <c r="N85" s="139"/>
      <c r="O85" s="136"/>
      <c r="P85" s="142"/>
    </row>
    <row r="86" spans="1:16" s="143" customFormat="1" ht="12.75">
      <c r="A86" s="118"/>
      <c r="B86" s="118"/>
      <c r="C86" s="118" t="s">
        <v>1468</v>
      </c>
      <c r="D86" s="118"/>
      <c r="E86" s="118"/>
      <c r="F86" s="118"/>
      <c r="G86" s="118"/>
      <c r="H86" s="118" t="s">
        <v>1469</v>
      </c>
      <c r="I86" s="118"/>
      <c r="J86" s="118"/>
      <c r="K86" s="118"/>
      <c r="L86" s="118"/>
      <c r="M86" s="118"/>
      <c r="N86" s="118"/>
      <c r="O86" s="118"/>
      <c r="P86" s="142"/>
    </row>
    <row r="87" spans="1:16" s="123" customFormat="1" ht="24">
      <c r="A87" s="121" t="s">
        <v>1320</v>
      </c>
      <c r="B87" s="121" t="s">
        <v>1470</v>
      </c>
      <c r="C87" s="121" t="s">
        <v>1471</v>
      </c>
      <c r="D87" s="121" t="s">
        <v>1321</v>
      </c>
      <c r="E87" s="121" t="s">
        <v>1472</v>
      </c>
      <c r="F87" s="121" t="s">
        <v>1322</v>
      </c>
      <c r="G87" s="121" t="s">
        <v>1473</v>
      </c>
      <c r="H87" s="121" t="s">
        <v>1471</v>
      </c>
      <c r="I87" s="121" t="s">
        <v>1321</v>
      </c>
      <c r="J87" s="121" t="s">
        <v>1472</v>
      </c>
      <c r="K87" s="121" t="s">
        <v>1322</v>
      </c>
      <c r="L87" s="121" t="s">
        <v>1474</v>
      </c>
      <c r="M87" s="328" t="s">
        <v>1475</v>
      </c>
      <c r="N87" s="328"/>
      <c r="O87" s="328"/>
      <c r="P87" s="122"/>
    </row>
    <row r="88" spans="1:16" s="143" customFormat="1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42"/>
    </row>
    <row r="89" spans="1:16" s="143" customFormat="1" ht="12.75">
      <c r="A89" s="136">
        <v>77</v>
      </c>
      <c r="B89" s="139" t="str">
        <f t="shared" si="1"/>
        <v>BY05_C_10_11---&gt;BY02_VME 3_6_3_BJBAP.A11R6_A1 </v>
      </c>
      <c r="C89" s="136" t="s">
        <v>1476</v>
      </c>
      <c r="D89" s="136" t="s">
        <v>1477</v>
      </c>
      <c r="E89" s="136">
        <v>10</v>
      </c>
      <c r="F89" s="136">
        <v>11</v>
      </c>
      <c r="G89" s="136"/>
      <c r="H89" s="136" t="s">
        <v>1478</v>
      </c>
      <c r="I89" s="137" t="s">
        <v>1486</v>
      </c>
      <c r="J89" s="137">
        <v>6</v>
      </c>
      <c r="K89" s="138">
        <v>3</v>
      </c>
      <c r="L89" s="136" t="s">
        <v>1480</v>
      </c>
      <c r="M89" s="136" t="s">
        <v>1485</v>
      </c>
      <c r="N89" s="139" t="s">
        <v>1653</v>
      </c>
      <c r="O89" s="136" t="s">
        <v>1482</v>
      </c>
      <c r="P89" s="142"/>
    </row>
    <row r="90" spans="1:16" s="143" customFormat="1" ht="12.75">
      <c r="A90" s="136">
        <v>78</v>
      </c>
      <c r="B90" s="139" t="str">
        <f t="shared" si="1"/>
        <v>BY05_C_10_12---&gt;BY02_VME 3_6_4_BJBAP.A11R6_A2</v>
      </c>
      <c r="C90" s="136" t="s">
        <v>1476</v>
      </c>
      <c r="D90" s="136" t="s">
        <v>1477</v>
      </c>
      <c r="E90" s="136">
        <v>10</v>
      </c>
      <c r="F90" s="136">
        <v>12</v>
      </c>
      <c r="G90" s="136"/>
      <c r="H90" s="136" t="s">
        <v>1478</v>
      </c>
      <c r="I90" s="137" t="s">
        <v>1486</v>
      </c>
      <c r="J90" s="137">
        <v>6</v>
      </c>
      <c r="K90" s="138">
        <v>4</v>
      </c>
      <c r="L90" s="136" t="s">
        <v>1480</v>
      </c>
      <c r="M90" s="136" t="s">
        <v>1485</v>
      </c>
      <c r="N90" s="139" t="s">
        <v>1653</v>
      </c>
      <c r="O90" s="136" t="s">
        <v>1483</v>
      </c>
      <c r="P90" s="142"/>
    </row>
    <row r="91" spans="1:15" ht="12.75">
      <c r="A91" s="127">
        <v>79</v>
      </c>
      <c r="B91" s="129" t="str">
        <f t="shared" si="1"/>
        <v>BY05_C_9_1---&gt;BY02_VME 2_19_1_BJBAP.TD68.1_A1 </v>
      </c>
      <c r="C91" s="127" t="s">
        <v>1476</v>
      </c>
      <c r="D91" s="127" t="s">
        <v>1477</v>
      </c>
      <c r="E91" s="127">
        <v>9</v>
      </c>
      <c r="F91" s="127">
        <v>1</v>
      </c>
      <c r="G91" s="135"/>
      <c r="H91" s="127" t="s">
        <v>1478</v>
      </c>
      <c r="I91" s="128" t="s">
        <v>1479</v>
      </c>
      <c r="J91" s="46">
        <v>19</v>
      </c>
      <c r="K91" s="128">
        <v>1</v>
      </c>
      <c r="L91" s="127" t="s">
        <v>1480</v>
      </c>
      <c r="M91" s="127" t="s">
        <v>1315</v>
      </c>
      <c r="N91" s="63" t="s">
        <v>1316</v>
      </c>
      <c r="O91" s="127" t="s">
        <v>1482</v>
      </c>
    </row>
    <row r="92" spans="1:16" s="119" customFormat="1" ht="12.75">
      <c r="A92" s="127">
        <v>80</v>
      </c>
      <c r="B92" s="129" t="str">
        <f t="shared" si="1"/>
        <v>BY05_C_9_2---&gt;BY02_VME 2_19_2_BJBAP.TD68.1_A2</v>
      </c>
      <c r="C92" s="127" t="s">
        <v>1476</v>
      </c>
      <c r="D92" s="127" t="s">
        <v>1477</v>
      </c>
      <c r="E92" s="127">
        <v>9</v>
      </c>
      <c r="F92" s="127">
        <v>2</v>
      </c>
      <c r="G92" s="135"/>
      <c r="H92" s="127" t="s">
        <v>1478</v>
      </c>
      <c r="I92" s="128" t="s">
        <v>1479</v>
      </c>
      <c r="J92" s="46">
        <v>19</v>
      </c>
      <c r="K92" s="128">
        <v>2</v>
      </c>
      <c r="L92" s="127" t="s">
        <v>1480</v>
      </c>
      <c r="M92" s="127" t="s">
        <v>1315</v>
      </c>
      <c r="N92" s="63" t="s">
        <v>1316</v>
      </c>
      <c r="O92" s="127" t="s">
        <v>1483</v>
      </c>
      <c r="P92" s="120"/>
    </row>
    <row r="93" spans="1:16" s="123" customFormat="1" ht="12.75">
      <c r="A93" s="127">
        <v>81</v>
      </c>
      <c r="B93" s="129" t="str">
        <f t="shared" si="1"/>
        <v>BY05_C_9_3---&gt;BY02_VME 2_19_3_BJBAP.TD68.2_A1 </v>
      </c>
      <c r="C93" s="127" t="s">
        <v>1476</v>
      </c>
      <c r="D93" s="127" t="s">
        <v>1477</v>
      </c>
      <c r="E93" s="127">
        <v>9</v>
      </c>
      <c r="F93" s="127">
        <v>3</v>
      </c>
      <c r="G93" s="135"/>
      <c r="H93" s="127" t="s">
        <v>1478</v>
      </c>
      <c r="I93" s="128" t="s">
        <v>1479</v>
      </c>
      <c r="J93" s="46">
        <v>19</v>
      </c>
      <c r="K93" s="128">
        <v>3</v>
      </c>
      <c r="L93" s="127" t="s">
        <v>1480</v>
      </c>
      <c r="M93" s="127" t="s">
        <v>1315</v>
      </c>
      <c r="N93" s="63" t="s">
        <v>1317</v>
      </c>
      <c r="O93" s="127" t="s">
        <v>1482</v>
      </c>
      <c r="P93" s="122"/>
    </row>
    <row r="94" spans="1:16" s="126" customFormat="1" ht="12.75">
      <c r="A94" s="127">
        <v>82</v>
      </c>
      <c r="B94" s="129" t="str">
        <f t="shared" si="1"/>
        <v>BY05_C_9_4---&gt;BY02_VME 2_19_4_BJBAP.TD68.2_A2</v>
      </c>
      <c r="C94" s="127" t="s">
        <v>1476</v>
      </c>
      <c r="D94" s="127" t="s">
        <v>1477</v>
      </c>
      <c r="E94" s="127">
        <v>9</v>
      </c>
      <c r="F94" s="127">
        <v>4</v>
      </c>
      <c r="G94" s="135"/>
      <c r="H94" s="127" t="s">
        <v>1478</v>
      </c>
      <c r="I94" s="128" t="s">
        <v>1479</v>
      </c>
      <c r="J94" s="46">
        <v>19</v>
      </c>
      <c r="K94" s="128">
        <v>4</v>
      </c>
      <c r="L94" s="127" t="s">
        <v>1480</v>
      </c>
      <c r="M94" s="127" t="s">
        <v>1315</v>
      </c>
      <c r="N94" s="63" t="s">
        <v>1317</v>
      </c>
      <c r="O94" s="127" t="s">
        <v>1483</v>
      </c>
      <c r="P94" s="125"/>
    </row>
    <row r="95" spans="1:16" s="141" customFormat="1" ht="12.75">
      <c r="A95" s="127">
        <v>83</v>
      </c>
      <c r="B95" s="129" t="str">
        <f t="shared" si="1"/>
        <v>BY05_C_9_5---&gt;BY02_VME 2_20_1_BJBAP.UD68_A1 </v>
      </c>
      <c r="C95" s="127" t="s">
        <v>1476</v>
      </c>
      <c r="D95" s="127" t="s">
        <v>1477</v>
      </c>
      <c r="E95" s="127">
        <v>9</v>
      </c>
      <c r="F95" s="127">
        <v>5</v>
      </c>
      <c r="G95" s="127"/>
      <c r="H95" s="127" t="s">
        <v>1478</v>
      </c>
      <c r="I95" s="128" t="s">
        <v>1479</v>
      </c>
      <c r="J95" s="45">
        <v>20</v>
      </c>
      <c r="K95" s="45">
        <v>1</v>
      </c>
      <c r="L95" s="127" t="s">
        <v>1480</v>
      </c>
      <c r="M95" s="127" t="s">
        <v>1318</v>
      </c>
      <c r="N95" s="65" t="s">
        <v>1319</v>
      </c>
      <c r="O95" s="127" t="s">
        <v>1482</v>
      </c>
      <c r="P95" s="140"/>
    </row>
    <row r="96" spans="1:16" s="141" customFormat="1" ht="12.75">
      <c r="A96" s="127">
        <v>84</v>
      </c>
      <c r="B96" s="129" t="str">
        <f t="shared" si="1"/>
        <v>BY05_C_9_6---&gt;BY02_VME 2_20_2_BJBAP.UD68_A2</v>
      </c>
      <c r="C96" s="127" t="s">
        <v>1476</v>
      </c>
      <c r="D96" s="127" t="s">
        <v>1477</v>
      </c>
      <c r="E96" s="127">
        <v>9</v>
      </c>
      <c r="F96" s="127">
        <v>6</v>
      </c>
      <c r="G96" s="127"/>
      <c r="H96" s="127" t="s">
        <v>1478</v>
      </c>
      <c r="I96" s="128" t="s">
        <v>1479</v>
      </c>
      <c r="J96" s="45">
        <v>20</v>
      </c>
      <c r="K96" s="45">
        <v>2</v>
      </c>
      <c r="L96" s="127" t="s">
        <v>1480</v>
      </c>
      <c r="M96" s="127" t="s">
        <v>1318</v>
      </c>
      <c r="N96" s="65" t="s">
        <v>1319</v>
      </c>
      <c r="O96" s="127" t="s">
        <v>1483</v>
      </c>
      <c r="P96" s="140"/>
    </row>
    <row r="97" spans="1:16" s="135" customFormat="1" ht="12.75">
      <c r="A97" s="130">
        <v>85</v>
      </c>
      <c r="B97" s="133" t="str">
        <f aca="true" t="shared" si="2" ref="B97:B124">C97&amp;"_"&amp;D97&amp;"_"&amp;E97&amp;"_"&amp;F97&amp;"---&gt;"&amp;H97&amp;"_"&amp;I97&amp;"_"&amp;J97&amp;"_"&amp;K97&amp;"_"&amp;N97&amp;"_"&amp;O97</f>
        <v>BY05_F_1_7---&gt;BY02_VME 1 _7_1_BYPLM.A12L6_A1 </v>
      </c>
      <c r="C97" s="130" t="s">
        <v>1476</v>
      </c>
      <c r="D97" s="130" t="s">
        <v>1487</v>
      </c>
      <c r="E97" s="130">
        <v>1</v>
      </c>
      <c r="F97" s="130">
        <v>7</v>
      </c>
      <c r="G97" s="130"/>
      <c r="H97" s="130" t="s">
        <v>1478</v>
      </c>
      <c r="I97" s="131" t="s">
        <v>1484</v>
      </c>
      <c r="J97" s="131">
        <v>7</v>
      </c>
      <c r="K97" s="132">
        <v>1</v>
      </c>
      <c r="L97" s="130" t="s">
        <v>1480</v>
      </c>
      <c r="M97" s="130" t="s">
        <v>1488</v>
      </c>
      <c r="N97" s="133" t="s">
        <v>1655</v>
      </c>
      <c r="O97" s="130" t="s">
        <v>1482</v>
      </c>
      <c r="P97" s="134"/>
    </row>
    <row r="98" spans="1:16" s="135" customFormat="1" ht="12.75">
      <c r="A98" s="130">
        <v>86</v>
      </c>
      <c r="B98" s="133" t="str">
        <f t="shared" si="2"/>
        <v>BY05_F_1_8---&gt;BY02_VME 1 _7_2_BYPLM.A12L6_A2</v>
      </c>
      <c r="C98" s="130" t="s">
        <v>1476</v>
      </c>
      <c r="D98" s="130" t="s">
        <v>1487</v>
      </c>
      <c r="E98" s="130">
        <v>1</v>
      </c>
      <c r="F98" s="130">
        <v>8</v>
      </c>
      <c r="G98" s="130"/>
      <c r="H98" s="130" t="s">
        <v>1478</v>
      </c>
      <c r="I98" s="131" t="s">
        <v>1484</v>
      </c>
      <c r="J98" s="131">
        <v>7</v>
      </c>
      <c r="K98" s="132">
        <v>2</v>
      </c>
      <c r="L98" s="130" t="s">
        <v>1480</v>
      </c>
      <c r="M98" s="130" t="s">
        <v>1488</v>
      </c>
      <c r="N98" s="133" t="s">
        <v>1655</v>
      </c>
      <c r="O98" s="130" t="s">
        <v>1483</v>
      </c>
      <c r="P98" s="134"/>
    </row>
    <row r="99" spans="1:16" s="135" customFormat="1" ht="12.75">
      <c r="A99" s="130">
        <v>87</v>
      </c>
      <c r="B99" s="133" t="str">
        <f t="shared" si="2"/>
        <v>BY05_F_2_7---&gt;BY02_VME 1 _7_3_BYPLM.A13L6_A1 </v>
      </c>
      <c r="C99" s="130" t="s">
        <v>1476</v>
      </c>
      <c r="D99" s="130" t="s">
        <v>1487</v>
      </c>
      <c r="E99" s="130">
        <v>2</v>
      </c>
      <c r="F99" s="130">
        <v>7</v>
      </c>
      <c r="G99" s="130"/>
      <c r="H99" s="130" t="s">
        <v>1478</v>
      </c>
      <c r="I99" s="131" t="s">
        <v>1484</v>
      </c>
      <c r="J99" s="131">
        <v>7</v>
      </c>
      <c r="K99" s="132">
        <v>3</v>
      </c>
      <c r="L99" s="130" t="s">
        <v>1480</v>
      </c>
      <c r="M99" s="130" t="s">
        <v>1488</v>
      </c>
      <c r="N99" s="133" t="s">
        <v>1659</v>
      </c>
      <c r="O99" s="130" t="s">
        <v>1482</v>
      </c>
      <c r="P99" s="134"/>
    </row>
    <row r="100" spans="1:16" s="135" customFormat="1" ht="12.75">
      <c r="A100" s="130">
        <v>88</v>
      </c>
      <c r="B100" s="133" t="str">
        <f t="shared" si="2"/>
        <v>BY05_F_2_8---&gt;BY02_VME 1 _7_4_BYPLM.A13L6_A2</v>
      </c>
      <c r="C100" s="130" t="s">
        <v>1476</v>
      </c>
      <c r="D100" s="130" t="s">
        <v>1487</v>
      </c>
      <c r="E100" s="130">
        <v>2</v>
      </c>
      <c r="F100" s="130">
        <v>8</v>
      </c>
      <c r="G100" s="130"/>
      <c r="H100" s="130" t="s">
        <v>1478</v>
      </c>
      <c r="I100" s="131" t="s">
        <v>1484</v>
      </c>
      <c r="J100" s="131">
        <v>7</v>
      </c>
      <c r="K100" s="132">
        <v>4</v>
      </c>
      <c r="L100" s="130" t="s">
        <v>1480</v>
      </c>
      <c r="M100" s="130" t="s">
        <v>1488</v>
      </c>
      <c r="N100" s="133" t="s">
        <v>1659</v>
      </c>
      <c r="O100" s="130" t="s">
        <v>1483</v>
      </c>
      <c r="P100" s="134"/>
    </row>
    <row r="101" spans="1:16" s="135" customFormat="1" ht="12.75">
      <c r="A101" s="130">
        <v>89</v>
      </c>
      <c r="B101" s="133" t="str">
        <f t="shared" si="2"/>
        <v>BY05_F_3_7---&gt;BY02_VME 1 _8_1_BYPLM.A14L6_A1 </v>
      </c>
      <c r="C101" s="130" t="s">
        <v>1476</v>
      </c>
      <c r="D101" s="130" t="s">
        <v>1487</v>
      </c>
      <c r="E101" s="130">
        <v>3</v>
      </c>
      <c r="F101" s="130">
        <v>7</v>
      </c>
      <c r="G101" s="130"/>
      <c r="H101" s="130" t="s">
        <v>1478</v>
      </c>
      <c r="I101" s="131" t="s">
        <v>1484</v>
      </c>
      <c r="J101" s="131">
        <v>8</v>
      </c>
      <c r="K101" s="132">
        <v>1</v>
      </c>
      <c r="L101" s="130" t="s">
        <v>1480</v>
      </c>
      <c r="M101" s="130" t="s">
        <v>1488</v>
      </c>
      <c r="N101" s="133" t="s">
        <v>1663</v>
      </c>
      <c r="O101" s="130" t="s">
        <v>1482</v>
      </c>
      <c r="P101" s="134"/>
    </row>
    <row r="102" spans="1:16" s="135" customFormat="1" ht="12.75">
      <c r="A102" s="130">
        <v>90</v>
      </c>
      <c r="B102" s="133" t="str">
        <f t="shared" si="2"/>
        <v>BY05_F_3_8---&gt;BY02_VME 1 _8_2_BYPLM.A14L6_A2</v>
      </c>
      <c r="C102" s="130" t="s">
        <v>1476</v>
      </c>
      <c r="D102" s="130" t="s">
        <v>1487</v>
      </c>
      <c r="E102" s="130">
        <v>3</v>
      </c>
      <c r="F102" s="130">
        <v>8</v>
      </c>
      <c r="G102" s="130"/>
      <c r="H102" s="130" t="s">
        <v>1478</v>
      </c>
      <c r="I102" s="131" t="s">
        <v>1484</v>
      </c>
      <c r="J102" s="131">
        <v>8</v>
      </c>
      <c r="K102" s="132">
        <v>2</v>
      </c>
      <c r="L102" s="130" t="s">
        <v>1480</v>
      </c>
      <c r="M102" s="130" t="s">
        <v>1488</v>
      </c>
      <c r="N102" s="133" t="s">
        <v>1663</v>
      </c>
      <c r="O102" s="130" t="s">
        <v>1483</v>
      </c>
      <c r="P102" s="134"/>
    </row>
    <row r="103" spans="1:16" s="135" customFormat="1" ht="12.75">
      <c r="A103" s="130">
        <v>91</v>
      </c>
      <c r="B103" s="133" t="str">
        <f t="shared" si="2"/>
        <v>BY05_F_4_7---&gt;BY02_VME 1 _8_3_BYPLM.A15L6_A1 </v>
      </c>
      <c r="C103" s="130" t="s">
        <v>1476</v>
      </c>
      <c r="D103" s="130" t="s">
        <v>1487</v>
      </c>
      <c r="E103" s="130">
        <v>4</v>
      </c>
      <c r="F103" s="130">
        <v>7</v>
      </c>
      <c r="G103" s="130"/>
      <c r="H103" s="130" t="s">
        <v>1478</v>
      </c>
      <c r="I103" s="131" t="s">
        <v>1484</v>
      </c>
      <c r="J103" s="131">
        <v>8</v>
      </c>
      <c r="K103" s="132">
        <v>3</v>
      </c>
      <c r="L103" s="130" t="s">
        <v>1480</v>
      </c>
      <c r="M103" s="130" t="s">
        <v>1488</v>
      </c>
      <c r="N103" s="133" t="s">
        <v>1667</v>
      </c>
      <c r="O103" s="130" t="s">
        <v>1482</v>
      </c>
      <c r="P103" s="134"/>
    </row>
    <row r="104" spans="1:16" s="135" customFormat="1" ht="12.75">
      <c r="A104" s="130">
        <v>92</v>
      </c>
      <c r="B104" s="133" t="str">
        <f t="shared" si="2"/>
        <v>BY05_F_4_8---&gt;BY02_VME 1 _8_4_BYPLM.A15L6_A2</v>
      </c>
      <c r="C104" s="130" t="s">
        <v>1476</v>
      </c>
      <c r="D104" s="130" t="s">
        <v>1487</v>
      </c>
      <c r="E104" s="130">
        <v>4</v>
      </c>
      <c r="F104" s="130">
        <v>8</v>
      </c>
      <c r="G104" s="130"/>
      <c r="H104" s="130" t="s">
        <v>1478</v>
      </c>
      <c r="I104" s="131" t="s">
        <v>1484</v>
      </c>
      <c r="J104" s="131">
        <v>8</v>
      </c>
      <c r="K104" s="132">
        <v>4</v>
      </c>
      <c r="L104" s="130" t="s">
        <v>1480</v>
      </c>
      <c r="M104" s="130" t="s">
        <v>1488</v>
      </c>
      <c r="N104" s="133" t="s">
        <v>1667</v>
      </c>
      <c r="O104" s="130" t="s">
        <v>1483</v>
      </c>
      <c r="P104" s="134"/>
    </row>
    <row r="105" spans="1:16" s="135" customFormat="1" ht="12.75">
      <c r="A105" s="130">
        <v>93</v>
      </c>
      <c r="B105" s="133" t="str">
        <f t="shared" si="2"/>
        <v>BY05_F_5_7---&gt;BY02_VME 1 _9_1_BYPLM.A16L6_A1 </v>
      </c>
      <c r="C105" s="130" t="s">
        <v>1476</v>
      </c>
      <c r="D105" s="130" t="s">
        <v>1487</v>
      </c>
      <c r="E105" s="130">
        <v>5</v>
      </c>
      <c r="F105" s="130">
        <v>7</v>
      </c>
      <c r="G105" s="130"/>
      <c r="H105" s="130" t="s">
        <v>1478</v>
      </c>
      <c r="I105" s="131" t="s">
        <v>1484</v>
      </c>
      <c r="J105" s="131">
        <v>9</v>
      </c>
      <c r="K105" s="132">
        <v>1</v>
      </c>
      <c r="L105" s="130" t="s">
        <v>1480</v>
      </c>
      <c r="M105" s="130" t="s">
        <v>1488</v>
      </c>
      <c r="N105" s="133" t="s">
        <v>1671</v>
      </c>
      <c r="O105" s="130" t="s">
        <v>1482</v>
      </c>
      <c r="P105" s="134"/>
    </row>
    <row r="106" spans="1:16" s="135" customFormat="1" ht="12.75">
      <c r="A106" s="130">
        <v>94</v>
      </c>
      <c r="B106" s="133" t="str">
        <f t="shared" si="2"/>
        <v>BY05_F_5_8---&gt;BY02_VME 1 _9_2_BYPLM.A16L6_A2</v>
      </c>
      <c r="C106" s="130" t="s">
        <v>1476</v>
      </c>
      <c r="D106" s="130" t="s">
        <v>1487</v>
      </c>
      <c r="E106" s="130">
        <v>5</v>
      </c>
      <c r="F106" s="130">
        <v>8</v>
      </c>
      <c r="G106" s="130"/>
      <c r="H106" s="130" t="s">
        <v>1478</v>
      </c>
      <c r="I106" s="131" t="s">
        <v>1484</v>
      </c>
      <c r="J106" s="131">
        <v>9</v>
      </c>
      <c r="K106" s="132">
        <v>2</v>
      </c>
      <c r="L106" s="130" t="s">
        <v>1480</v>
      </c>
      <c r="M106" s="130" t="s">
        <v>1488</v>
      </c>
      <c r="N106" s="133" t="s">
        <v>1671</v>
      </c>
      <c r="O106" s="130" t="s">
        <v>1483</v>
      </c>
      <c r="P106" s="134"/>
    </row>
    <row r="107" spans="1:16" s="143" customFormat="1" ht="12.75">
      <c r="A107" s="136">
        <v>95</v>
      </c>
      <c r="B107" s="139" t="str">
        <f t="shared" si="2"/>
        <v>BY05_F_8_7---&gt;BY02_VME 3_7_3_BYPLM.A12R6_A1 </v>
      </c>
      <c r="C107" s="136" t="s">
        <v>1476</v>
      </c>
      <c r="D107" s="136" t="s">
        <v>1487</v>
      </c>
      <c r="E107" s="136">
        <v>8</v>
      </c>
      <c r="F107" s="136">
        <v>7</v>
      </c>
      <c r="G107" s="136"/>
      <c r="H107" s="136" t="s">
        <v>1478</v>
      </c>
      <c r="I107" s="137" t="s">
        <v>1486</v>
      </c>
      <c r="J107" s="137">
        <v>7</v>
      </c>
      <c r="K107" s="138">
        <v>3</v>
      </c>
      <c r="L107" s="136" t="s">
        <v>1480</v>
      </c>
      <c r="M107" s="136" t="s">
        <v>1489</v>
      </c>
      <c r="N107" s="139" t="s">
        <v>1657</v>
      </c>
      <c r="O107" s="136" t="s">
        <v>1482</v>
      </c>
      <c r="P107" s="142"/>
    </row>
    <row r="108" spans="1:16" s="143" customFormat="1" ht="12.75">
      <c r="A108" s="136">
        <v>96</v>
      </c>
      <c r="B108" s="139" t="str">
        <f t="shared" si="2"/>
        <v>BY05_F_8_8---&gt;BY02_VME 3_7_4_BYPLM.A12R6_A2</v>
      </c>
      <c r="C108" s="136" t="s">
        <v>1476</v>
      </c>
      <c r="D108" s="136" t="s">
        <v>1487</v>
      </c>
      <c r="E108" s="136">
        <v>8</v>
      </c>
      <c r="F108" s="136">
        <v>8</v>
      </c>
      <c r="G108" s="136"/>
      <c r="H108" s="136" t="s">
        <v>1478</v>
      </c>
      <c r="I108" s="137" t="s">
        <v>1486</v>
      </c>
      <c r="J108" s="137">
        <v>7</v>
      </c>
      <c r="K108" s="138">
        <v>4</v>
      </c>
      <c r="L108" s="136" t="s">
        <v>1480</v>
      </c>
      <c r="M108" s="136" t="s">
        <v>1489</v>
      </c>
      <c r="N108" s="139" t="s">
        <v>1657</v>
      </c>
      <c r="O108" s="136" t="s">
        <v>1483</v>
      </c>
      <c r="P108" s="142"/>
    </row>
    <row r="109" spans="1:16" s="143" customFormat="1" ht="12.75">
      <c r="A109" s="136">
        <v>97</v>
      </c>
      <c r="B109" s="139" t="str">
        <f t="shared" si="2"/>
        <v>BY05_F_9_7---&gt;BY02_VME 3_7_1_BYPLM.A13R6_A1 </v>
      </c>
      <c r="C109" s="136" t="s">
        <v>1476</v>
      </c>
      <c r="D109" s="136" t="s">
        <v>1487</v>
      </c>
      <c r="E109" s="136">
        <v>9</v>
      </c>
      <c r="F109" s="136">
        <v>7</v>
      </c>
      <c r="G109" s="136"/>
      <c r="H109" s="136" t="s">
        <v>1478</v>
      </c>
      <c r="I109" s="137" t="s">
        <v>1486</v>
      </c>
      <c r="J109" s="137">
        <v>7</v>
      </c>
      <c r="K109" s="138">
        <v>1</v>
      </c>
      <c r="L109" s="136" t="s">
        <v>1480</v>
      </c>
      <c r="M109" s="136" t="s">
        <v>1489</v>
      </c>
      <c r="N109" s="139" t="s">
        <v>1661</v>
      </c>
      <c r="O109" s="136" t="s">
        <v>1482</v>
      </c>
      <c r="P109" s="142"/>
    </row>
    <row r="110" spans="1:16" s="143" customFormat="1" ht="12.75">
      <c r="A110" s="136">
        <v>98</v>
      </c>
      <c r="B110" s="139" t="str">
        <f t="shared" si="2"/>
        <v>BY05_F_9_8---&gt;BY02_VME 3_7_2_BYPLM.A13R6_A2</v>
      </c>
      <c r="C110" s="136" t="s">
        <v>1476</v>
      </c>
      <c r="D110" s="136" t="s">
        <v>1487</v>
      </c>
      <c r="E110" s="136">
        <v>9</v>
      </c>
      <c r="F110" s="136">
        <v>8</v>
      </c>
      <c r="G110" s="136"/>
      <c r="H110" s="136" t="s">
        <v>1478</v>
      </c>
      <c r="I110" s="137" t="s">
        <v>1486</v>
      </c>
      <c r="J110" s="137">
        <v>7</v>
      </c>
      <c r="K110" s="138">
        <v>2</v>
      </c>
      <c r="L110" s="136" t="s">
        <v>1480</v>
      </c>
      <c r="M110" s="136" t="s">
        <v>1489</v>
      </c>
      <c r="N110" s="139" t="s">
        <v>1661</v>
      </c>
      <c r="O110" s="136" t="s">
        <v>1483</v>
      </c>
      <c r="P110" s="142"/>
    </row>
    <row r="111" spans="1:16" s="143" customFormat="1" ht="12.75">
      <c r="A111" s="136">
        <v>99</v>
      </c>
      <c r="B111" s="139" t="str">
        <f t="shared" si="2"/>
        <v>BY05_F_10_7---&gt;BY02_VME 3_8_1_BYPLM.A14R6_A1 </v>
      </c>
      <c r="C111" s="136" t="s">
        <v>1476</v>
      </c>
      <c r="D111" s="136" t="s">
        <v>1487</v>
      </c>
      <c r="E111" s="136">
        <v>10</v>
      </c>
      <c r="F111" s="136">
        <v>7</v>
      </c>
      <c r="G111" s="136"/>
      <c r="H111" s="136" t="s">
        <v>1478</v>
      </c>
      <c r="I111" s="137" t="s">
        <v>1486</v>
      </c>
      <c r="J111" s="137">
        <v>8</v>
      </c>
      <c r="K111" s="138">
        <v>1</v>
      </c>
      <c r="L111" s="136" t="s">
        <v>1480</v>
      </c>
      <c r="M111" s="136" t="s">
        <v>1489</v>
      </c>
      <c r="N111" s="139" t="s">
        <v>1665</v>
      </c>
      <c r="O111" s="136" t="s">
        <v>1482</v>
      </c>
      <c r="P111" s="142"/>
    </row>
    <row r="112" spans="1:16" s="143" customFormat="1" ht="12.75">
      <c r="A112" s="136">
        <v>100</v>
      </c>
      <c r="B112" s="139" t="str">
        <f t="shared" si="2"/>
        <v>BY05_F_10_8---&gt;BY02_VME 3_8_2_BYPLM.A14R6_A2</v>
      </c>
      <c r="C112" s="136" t="s">
        <v>1476</v>
      </c>
      <c r="D112" s="136" t="s">
        <v>1487</v>
      </c>
      <c r="E112" s="136">
        <v>10</v>
      </c>
      <c r="F112" s="136">
        <v>8</v>
      </c>
      <c r="G112" s="136"/>
      <c r="H112" s="136" t="s">
        <v>1478</v>
      </c>
      <c r="I112" s="137" t="s">
        <v>1486</v>
      </c>
      <c r="J112" s="137">
        <v>8</v>
      </c>
      <c r="K112" s="138">
        <v>2</v>
      </c>
      <c r="L112" s="136" t="s">
        <v>1480</v>
      </c>
      <c r="M112" s="136" t="s">
        <v>1489</v>
      </c>
      <c r="N112" s="139" t="s">
        <v>1665</v>
      </c>
      <c r="O112" s="136" t="s">
        <v>1483</v>
      </c>
      <c r="P112" s="142"/>
    </row>
    <row r="113" spans="1:15" ht="12.75">
      <c r="A113" s="136">
        <v>101</v>
      </c>
      <c r="B113" s="139" t="str">
        <f t="shared" si="2"/>
        <v>BY05_F_11_7---&gt;BY02_VME 3_8_3_BYPLM.A15R6_A1 </v>
      </c>
      <c r="C113" s="136" t="s">
        <v>1476</v>
      </c>
      <c r="D113" s="136" t="s">
        <v>1487</v>
      </c>
      <c r="E113" s="136">
        <v>11</v>
      </c>
      <c r="F113" s="136">
        <v>7</v>
      </c>
      <c r="G113" s="136"/>
      <c r="H113" s="136" t="s">
        <v>1478</v>
      </c>
      <c r="I113" s="137" t="s">
        <v>1486</v>
      </c>
      <c r="J113" s="137">
        <v>8</v>
      </c>
      <c r="K113" s="138">
        <v>3</v>
      </c>
      <c r="L113" s="136" t="s">
        <v>1480</v>
      </c>
      <c r="M113" s="136" t="s">
        <v>1489</v>
      </c>
      <c r="N113" s="139" t="s">
        <v>1669</v>
      </c>
      <c r="O113" s="136" t="s">
        <v>1482</v>
      </c>
    </row>
    <row r="114" spans="1:16" s="119" customFormat="1" ht="12.75">
      <c r="A114" s="136">
        <v>102</v>
      </c>
      <c r="B114" s="139" t="str">
        <f t="shared" si="2"/>
        <v>BY05_F_11_8---&gt;BY02_VME 3_8_4_BYPLM.A15R6_A2</v>
      </c>
      <c r="C114" s="136" t="s">
        <v>1476</v>
      </c>
      <c r="D114" s="136" t="s">
        <v>1487</v>
      </c>
      <c r="E114" s="136">
        <v>11</v>
      </c>
      <c r="F114" s="136">
        <v>8</v>
      </c>
      <c r="G114" s="136"/>
      <c r="H114" s="136" t="s">
        <v>1478</v>
      </c>
      <c r="I114" s="137" t="s">
        <v>1486</v>
      </c>
      <c r="J114" s="137">
        <v>8</v>
      </c>
      <c r="K114" s="138">
        <v>4</v>
      </c>
      <c r="L114" s="136" t="s">
        <v>1480</v>
      </c>
      <c r="M114" s="136" t="s">
        <v>1489</v>
      </c>
      <c r="N114" s="139" t="s">
        <v>1669</v>
      </c>
      <c r="O114" s="136" t="s">
        <v>1483</v>
      </c>
      <c r="P114" s="120"/>
    </row>
    <row r="115" spans="1:16" s="123" customFormat="1" ht="12.75">
      <c r="A115" s="136">
        <v>103</v>
      </c>
      <c r="B115" s="139" t="str">
        <f t="shared" si="2"/>
        <v>BY05_F_12_7---&gt;BY02_VME 3_9_1_BYPLM.A16R6_A1 </v>
      </c>
      <c r="C115" s="136" t="s">
        <v>1476</v>
      </c>
      <c r="D115" s="136" t="s">
        <v>1487</v>
      </c>
      <c r="E115" s="136">
        <v>12</v>
      </c>
      <c r="F115" s="136">
        <v>7</v>
      </c>
      <c r="G115" s="136"/>
      <c r="H115" s="136" t="s">
        <v>1478</v>
      </c>
      <c r="I115" s="137" t="s">
        <v>1486</v>
      </c>
      <c r="J115" s="137">
        <v>9</v>
      </c>
      <c r="K115" s="138">
        <v>1</v>
      </c>
      <c r="L115" s="136" t="s">
        <v>1480</v>
      </c>
      <c r="M115" s="136" t="s">
        <v>1489</v>
      </c>
      <c r="N115" s="139" t="s">
        <v>1673</v>
      </c>
      <c r="O115" s="136" t="s">
        <v>1482</v>
      </c>
      <c r="P115" s="122"/>
    </row>
    <row r="116" spans="1:16" s="123" customFormat="1" ht="12.75">
      <c r="A116" s="136">
        <v>104</v>
      </c>
      <c r="B116" s="139" t="str">
        <f t="shared" si="2"/>
        <v>BY05_F_12_8---&gt;BY02_VME 3_9_2_BYPLM.A16R6_A2</v>
      </c>
      <c r="C116" s="136" t="s">
        <v>1476</v>
      </c>
      <c r="D116" s="136" t="s">
        <v>1487</v>
      </c>
      <c r="E116" s="136">
        <v>12</v>
      </c>
      <c r="F116" s="136">
        <v>8</v>
      </c>
      <c r="G116" s="136"/>
      <c r="H116" s="136" t="s">
        <v>1478</v>
      </c>
      <c r="I116" s="137" t="s">
        <v>1486</v>
      </c>
      <c r="J116" s="137">
        <v>9</v>
      </c>
      <c r="K116" s="138">
        <v>2</v>
      </c>
      <c r="L116" s="136" t="s">
        <v>1480</v>
      </c>
      <c r="M116" s="136" t="s">
        <v>1489</v>
      </c>
      <c r="N116" s="139" t="s">
        <v>1673</v>
      </c>
      <c r="O116" s="136" t="s">
        <v>1483</v>
      </c>
      <c r="P116" s="122"/>
    </row>
    <row r="117" spans="1:16" s="135" customFormat="1" ht="12.75">
      <c r="A117" s="130">
        <v>105</v>
      </c>
      <c r="B117" s="133" t="str">
        <f t="shared" si="2"/>
        <v>BY05_G_1_7---&gt;BY02_VME 1 _9_3_BYPLM.A17L6_A1 </v>
      </c>
      <c r="C117" s="130" t="s">
        <v>1476</v>
      </c>
      <c r="D117" s="130" t="s">
        <v>1490</v>
      </c>
      <c r="E117" s="130">
        <v>1</v>
      </c>
      <c r="F117" s="130">
        <v>7</v>
      </c>
      <c r="G117" s="130"/>
      <c r="H117" s="130" t="s">
        <v>1478</v>
      </c>
      <c r="I117" s="131" t="s">
        <v>1484</v>
      </c>
      <c r="J117" s="131">
        <v>9</v>
      </c>
      <c r="K117" s="132">
        <v>3</v>
      </c>
      <c r="L117" s="130" t="s">
        <v>1480</v>
      </c>
      <c r="M117" s="130" t="s">
        <v>1488</v>
      </c>
      <c r="N117" s="133" t="s">
        <v>1675</v>
      </c>
      <c r="O117" s="130" t="s">
        <v>1482</v>
      </c>
      <c r="P117" s="134"/>
    </row>
    <row r="118" spans="1:16" s="135" customFormat="1" ht="12.75">
      <c r="A118" s="130">
        <v>106</v>
      </c>
      <c r="B118" s="133" t="str">
        <f t="shared" si="2"/>
        <v>BY05_G_1_8---&gt;BY02_VME 1 _9_4_BYPLM.A17L6_A2</v>
      </c>
      <c r="C118" s="130" t="s">
        <v>1476</v>
      </c>
      <c r="D118" s="130" t="s">
        <v>1490</v>
      </c>
      <c r="E118" s="130">
        <v>1</v>
      </c>
      <c r="F118" s="130">
        <v>8</v>
      </c>
      <c r="G118" s="130"/>
      <c r="H118" s="130" t="s">
        <v>1478</v>
      </c>
      <c r="I118" s="131" t="s">
        <v>1484</v>
      </c>
      <c r="J118" s="131">
        <v>9</v>
      </c>
      <c r="K118" s="132">
        <v>4</v>
      </c>
      <c r="L118" s="130" t="s">
        <v>1480</v>
      </c>
      <c r="M118" s="130" t="s">
        <v>1488</v>
      </c>
      <c r="N118" s="133" t="s">
        <v>1675</v>
      </c>
      <c r="O118" s="130" t="s">
        <v>1483</v>
      </c>
      <c r="P118" s="134"/>
    </row>
    <row r="119" spans="1:16" s="135" customFormat="1" ht="12.75">
      <c r="A119" s="130">
        <v>107</v>
      </c>
      <c r="B119" s="133" t="str">
        <f t="shared" si="2"/>
        <v>BY05_G_2_7---&gt;BY02_VME 1 _10_1_BYPLM.A18L6_A1 </v>
      </c>
      <c r="C119" s="130" t="s">
        <v>1476</v>
      </c>
      <c r="D119" s="130" t="s">
        <v>1490</v>
      </c>
      <c r="E119" s="130">
        <v>2</v>
      </c>
      <c r="F119" s="130">
        <v>7</v>
      </c>
      <c r="G119" s="130"/>
      <c r="H119" s="130" t="s">
        <v>1478</v>
      </c>
      <c r="I119" s="131" t="s">
        <v>1484</v>
      </c>
      <c r="J119" s="131">
        <v>10</v>
      </c>
      <c r="K119" s="132">
        <v>1</v>
      </c>
      <c r="L119" s="130" t="s">
        <v>1480</v>
      </c>
      <c r="M119" s="130" t="s">
        <v>1488</v>
      </c>
      <c r="N119" s="133" t="s">
        <v>1679</v>
      </c>
      <c r="O119" s="130" t="s">
        <v>1482</v>
      </c>
      <c r="P119" s="134"/>
    </row>
    <row r="120" spans="1:16" s="135" customFormat="1" ht="12.75">
      <c r="A120" s="130">
        <v>108</v>
      </c>
      <c r="B120" s="133" t="str">
        <f t="shared" si="2"/>
        <v>BY05_G_2_8---&gt;BY02_VME 1 _10_2_BYPLM.A18L6_A2</v>
      </c>
      <c r="C120" s="130" t="s">
        <v>1476</v>
      </c>
      <c r="D120" s="130" t="s">
        <v>1490</v>
      </c>
      <c r="E120" s="130">
        <v>2</v>
      </c>
      <c r="F120" s="130">
        <v>8</v>
      </c>
      <c r="G120" s="130"/>
      <c r="H120" s="130" t="s">
        <v>1478</v>
      </c>
      <c r="I120" s="131" t="s">
        <v>1484</v>
      </c>
      <c r="J120" s="131">
        <v>10</v>
      </c>
      <c r="K120" s="132">
        <v>2</v>
      </c>
      <c r="L120" s="130" t="s">
        <v>1480</v>
      </c>
      <c r="M120" s="130" t="s">
        <v>1488</v>
      </c>
      <c r="N120" s="133" t="s">
        <v>1679</v>
      </c>
      <c r="O120" s="130" t="s">
        <v>1483</v>
      </c>
      <c r="P120" s="134"/>
    </row>
    <row r="121" spans="1:16" s="135" customFormat="1" ht="12.75">
      <c r="A121" s="130">
        <v>109</v>
      </c>
      <c r="B121" s="133" t="str">
        <f t="shared" si="2"/>
        <v>BY05_G_3_7---&gt;BY02_VME 1 _10_3_BYPLM.A19L6_A1 </v>
      </c>
      <c r="C121" s="130" t="s">
        <v>1476</v>
      </c>
      <c r="D121" s="130" t="s">
        <v>1490</v>
      </c>
      <c r="E121" s="130">
        <v>3</v>
      </c>
      <c r="F121" s="130">
        <v>7</v>
      </c>
      <c r="G121" s="130"/>
      <c r="H121" s="130" t="s">
        <v>1478</v>
      </c>
      <c r="I121" s="131" t="s">
        <v>1484</v>
      </c>
      <c r="J121" s="131">
        <v>10</v>
      </c>
      <c r="K121" s="132">
        <v>3</v>
      </c>
      <c r="L121" s="130" t="s">
        <v>1480</v>
      </c>
      <c r="M121" s="130" t="s">
        <v>1488</v>
      </c>
      <c r="N121" s="133" t="s">
        <v>1683</v>
      </c>
      <c r="O121" s="130" t="s">
        <v>1482</v>
      </c>
      <c r="P121" s="134"/>
    </row>
    <row r="122" spans="1:16" s="135" customFormat="1" ht="12.75">
      <c r="A122" s="130">
        <v>110</v>
      </c>
      <c r="B122" s="133" t="str">
        <f t="shared" si="2"/>
        <v>BY05_G_3_8---&gt;BY02_VME 1 _10_4_BYPLM.A19L6_A2</v>
      </c>
      <c r="C122" s="130" t="s">
        <v>1476</v>
      </c>
      <c r="D122" s="130" t="s">
        <v>1490</v>
      </c>
      <c r="E122" s="130">
        <v>3</v>
      </c>
      <c r="F122" s="130">
        <v>8</v>
      </c>
      <c r="G122" s="130"/>
      <c r="H122" s="130" t="s">
        <v>1478</v>
      </c>
      <c r="I122" s="131" t="s">
        <v>1484</v>
      </c>
      <c r="J122" s="131">
        <v>10</v>
      </c>
      <c r="K122" s="132">
        <v>4</v>
      </c>
      <c r="L122" s="130" t="s">
        <v>1480</v>
      </c>
      <c r="M122" s="130" t="s">
        <v>1488</v>
      </c>
      <c r="N122" s="133" t="s">
        <v>1683</v>
      </c>
      <c r="O122" s="130" t="s">
        <v>1483</v>
      </c>
      <c r="P122" s="134"/>
    </row>
    <row r="123" spans="1:16" s="135" customFormat="1" ht="12.75">
      <c r="A123" s="130">
        <v>111</v>
      </c>
      <c r="B123" s="133" t="str">
        <f t="shared" si="2"/>
        <v>BY05_G_4_7---&gt;BY02_VME 1 _11_1_BYPLM.A20L6_A1 </v>
      </c>
      <c r="C123" s="130" t="s">
        <v>1476</v>
      </c>
      <c r="D123" s="130" t="s">
        <v>1490</v>
      </c>
      <c r="E123" s="130">
        <v>4</v>
      </c>
      <c r="F123" s="130">
        <v>7</v>
      </c>
      <c r="G123" s="130"/>
      <c r="H123" s="130" t="s">
        <v>1478</v>
      </c>
      <c r="I123" s="131" t="s">
        <v>1484</v>
      </c>
      <c r="J123" s="131">
        <v>11</v>
      </c>
      <c r="K123" s="132">
        <v>1</v>
      </c>
      <c r="L123" s="130" t="s">
        <v>1480</v>
      </c>
      <c r="M123" s="130" t="s">
        <v>1488</v>
      </c>
      <c r="N123" s="133" t="s">
        <v>1687</v>
      </c>
      <c r="O123" s="130" t="s">
        <v>1482</v>
      </c>
      <c r="P123" s="134"/>
    </row>
    <row r="124" spans="1:16" s="135" customFormat="1" ht="12.75">
      <c r="A124" s="130">
        <v>112</v>
      </c>
      <c r="B124" s="133" t="str">
        <f t="shared" si="2"/>
        <v>BY05_G_4_8---&gt;BY02_VME 1 _11_2_BYPLM.A20L6_A2</v>
      </c>
      <c r="C124" s="130" t="s">
        <v>1476</v>
      </c>
      <c r="D124" s="130" t="s">
        <v>1490</v>
      </c>
      <c r="E124" s="130">
        <v>4</v>
      </c>
      <c r="F124" s="130">
        <v>8</v>
      </c>
      <c r="G124" s="130"/>
      <c r="H124" s="130" t="s">
        <v>1478</v>
      </c>
      <c r="I124" s="131" t="s">
        <v>1484</v>
      </c>
      <c r="J124" s="131">
        <v>11</v>
      </c>
      <c r="K124" s="132">
        <v>2</v>
      </c>
      <c r="L124" s="130" t="s">
        <v>1480</v>
      </c>
      <c r="M124" s="130" t="s">
        <v>1488</v>
      </c>
      <c r="N124" s="133" t="s">
        <v>1687</v>
      </c>
      <c r="O124" s="130" t="s">
        <v>1483</v>
      </c>
      <c r="P124" s="134"/>
    </row>
    <row r="125" spans="1:16" s="135" customFormat="1" ht="12.75">
      <c r="A125" s="130">
        <v>113</v>
      </c>
      <c r="B125" s="133" t="str">
        <f>C125&amp;"_"&amp;D125&amp;"_"&amp;E125&amp;"_"&amp;F125&amp;"---&gt;"&amp;H125&amp;"_"&amp;I125&amp;"_"&amp;J125&amp;"_"&amp;K125&amp;"_"&amp;N125&amp;"_"&amp;O125</f>
        <v>BY05_G_5_7---&gt;BY02_VME 1 _11_3_BYPLM.A21L6_A1 </v>
      </c>
      <c r="C125" s="130" t="s">
        <v>1476</v>
      </c>
      <c r="D125" s="130" t="s">
        <v>1490</v>
      </c>
      <c r="E125" s="130">
        <v>5</v>
      </c>
      <c r="F125" s="130">
        <v>7</v>
      </c>
      <c r="G125" s="130"/>
      <c r="H125" s="130" t="s">
        <v>1478</v>
      </c>
      <c r="I125" s="131" t="s">
        <v>1484</v>
      </c>
      <c r="J125" s="131">
        <v>11</v>
      </c>
      <c r="K125" s="132">
        <v>3</v>
      </c>
      <c r="L125" s="130" t="s">
        <v>1480</v>
      </c>
      <c r="M125" s="130" t="s">
        <v>1488</v>
      </c>
      <c r="N125" s="133" t="s">
        <v>1690</v>
      </c>
      <c r="O125" s="130" t="s">
        <v>1482</v>
      </c>
      <c r="P125" s="134"/>
    </row>
    <row r="126" spans="1:16" s="143" customFormat="1" ht="15.75">
      <c r="A126" s="130"/>
      <c r="B126" s="130"/>
      <c r="C126" s="130"/>
      <c r="D126" s="130"/>
      <c r="E126" s="117" t="s">
        <v>1537</v>
      </c>
      <c r="F126" s="130"/>
      <c r="H126" s="130"/>
      <c r="I126" s="131"/>
      <c r="J126" s="131"/>
      <c r="K126" s="132"/>
      <c r="L126" s="130"/>
      <c r="M126" s="130"/>
      <c r="N126" s="133"/>
      <c r="O126" s="130"/>
      <c r="P126" s="142"/>
    </row>
    <row r="127" spans="1:16" s="143" customFormat="1" ht="12.75">
      <c r="A127" s="118"/>
      <c r="B127" s="118"/>
      <c r="C127" s="118" t="s">
        <v>1468</v>
      </c>
      <c r="D127" s="118"/>
      <c r="E127" s="118"/>
      <c r="F127" s="118"/>
      <c r="G127" s="118"/>
      <c r="H127" s="118" t="s">
        <v>1469</v>
      </c>
      <c r="I127" s="118"/>
      <c r="J127" s="118"/>
      <c r="K127" s="118"/>
      <c r="L127" s="118"/>
      <c r="M127" s="118"/>
      <c r="N127" s="118"/>
      <c r="O127" s="118"/>
      <c r="P127" s="142"/>
    </row>
    <row r="128" spans="1:16" s="123" customFormat="1" ht="24">
      <c r="A128" s="121" t="s">
        <v>1320</v>
      </c>
      <c r="B128" s="121" t="s">
        <v>1470</v>
      </c>
      <c r="C128" s="121" t="s">
        <v>1471</v>
      </c>
      <c r="D128" s="121" t="s">
        <v>1321</v>
      </c>
      <c r="E128" s="121" t="s">
        <v>1472</v>
      </c>
      <c r="F128" s="121" t="s">
        <v>1322</v>
      </c>
      <c r="G128" s="121" t="s">
        <v>1473</v>
      </c>
      <c r="H128" s="121" t="s">
        <v>1471</v>
      </c>
      <c r="I128" s="121" t="s">
        <v>1321</v>
      </c>
      <c r="J128" s="121" t="s">
        <v>1472</v>
      </c>
      <c r="K128" s="121" t="s">
        <v>1322</v>
      </c>
      <c r="L128" s="121" t="s">
        <v>1474</v>
      </c>
      <c r="M128" s="328" t="s">
        <v>1475</v>
      </c>
      <c r="N128" s="328"/>
      <c r="O128" s="328"/>
      <c r="P128" s="122"/>
    </row>
    <row r="129" spans="1:16" s="143" customFormat="1" ht="12.75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42"/>
    </row>
    <row r="130" spans="1:16" s="135" customFormat="1" ht="12.75">
      <c r="A130" s="130">
        <v>114</v>
      </c>
      <c r="B130" s="133" t="str">
        <f aca="true" t="shared" si="3" ref="B130:B164">C130&amp;"_"&amp;D130&amp;"_"&amp;E130&amp;"_"&amp;F130&amp;"---&gt;"&amp;H130&amp;"_"&amp;I130&amp;"_"&amp;J130&amp;"_"&amp;K130&amp;"_"&amp;N130&amp;"_"&amp;O130</f>
        <v>BY05_G_5_8---&gt;BY02_VME 1 _11_4_BYPLM.A21L6_A2</v>
      </c>
      <c r="C130" s="130" t="s">
        <v>1476</v>
      </c>
      <c r="D130" s="130" t="s">
        <v>1490</v>
      </c>
      <c r="E130" s="130">
        <v>5</v>
      </c>
      <c r="F130" s="130">
        <v>8</v>
      </c>
      <c r="G130" s="130"/>
      <c r="H130" s="130" t="s">
        <v>1478</v>
      </c>
      <c r="I130" s="131" t="s">
        <v>1484</v>
      </c>
      <c r="J130" s="131">
        <v>11</v>
      </c>
      <c r="K130" s="132">
        <v>4</v>
      </c>
      <c r="L130" s="130" t="s">
        <v>1480</v>
      </c>
      <c r="M130" s="130" t="s">
        <v>1488</v>
      </c>
      <c r="N130" s="133" t="s">
        <v>1690</v>
      </c>
      <c r="O130" s="130" t="s">
        <v>1483</v>
      </c>
      <c r="P130" s="134"/>
    </row>
    <row r="131" spans="1:16" s="135" customFormat="1" ht="12.75">
      <c r="A131" s="130">
        <v>115</v>
      </c>
      <c r="B131" s="133" t="str">
        <f t="shared" si="3"/>
        <v>BY05_G_6_7---&gt;BY02_VME 1 _13_1_BYPLM.A22L6_A1 </v>
      </c>
      <c r="C131" s="130" t="s">
        <v>1476</v>
      </c>
      <c r="D131" s="130" t="s">
        <v>1490</v>
      </c>
      <c r="E131" s="130">
        <v>6</v>
      </c>
      <c r="F131" s="130">
        <v>7</v>
      </c>
      <c r="G131" s="130"/>
      <c r="H131" s="130" t="s">
        <v>1478</v>
      </c>
      <c r="I131" s="131" t="s">
        <v>1484</v>
      </c>
      <c r="J131" s="131">
        <v>13</v>
      </c>
      <c r="K131" s="132">
        <v>1</v>
      </c>
      <c r="L131" s="130" t="s">
        <v>1480</v>
      </c>
      <c r="M131" s="130" t="s">
        <v>1488</v>
      </c>
      <c r="N131" s="133" t="s">
        <v>1693</v>
      </c>
      <c r="O131" s="130" t="s">
        <v>1482</v>
      </c>
      <c r="P131" s="134"/>
    </row>
    <row r="132" spans="1:16" s="135" customFormat="1" ht="12.75">
      <c r="A132" s="130">
        <v>116</v>
      </c>
      <c r="B132" s="133" t="str">
        <f t="shared" si="3"/>
        <v>BY05_G_6_8---&gt;BY02_VME 1 _13_2_BYPLM.A22L6_A2</v>
      </c>
      <c r="C132" s="130" t="s">
        <v>1476</v>
      </c>
      <c r="D132" s="130" t="s">
        <v>1490</v>
      </c>
      <c r="E132" s="130">
        <v>6</v>
      </c>
      <c r="F132" s="130">
        <v>8</v>
      </c>
      <c r="G132" s="130"/>
      <c r="H132" s="130" t="s">
        <v>1478</v>
      </c>
      <c r="I132" s="131" t="s">
        <v>1484</v>
      </c>
      <c r="J132" s="131">
        <v>13</v>
      </c>
      <c r="K132" s="132">
        <v>2</v>
      </c>
      <c r="L132" s="130" t="s">
        <v>1480</v>
      </c>
      <c r="M132" s="130" t="s">
        <v>1488</v>
      </c>
      <c r="N132" s="133" t="s">
        <v>1693</v>
      </c>
      <c r="O132" s="130" t="s">
        <v>1483</v>
      </c>
      <c r="P132" s="134"/>
    </row>
    <row r="133" spans="1:16" s="135" customFormat="1" ht="12.75">
      <c r="A133" s="136">
        <v>117</v>
      </c>
      <c r="B133" s="139" t="str">
        <f t="shared" si="3"/>
        <v>BY05_G_7_7---&gt;BY02_VME 3_9_3_BYPLM.A17R6_A1 </v>
      </c>
      <c r="C133" s="136" t="s">
        <v>1476</v>
      </c>
      <c r="D133" s="136" t="s">
        <v>1490</v>
      </c>
      <c r="E133" s="136">
        <v>7</v>
      </c>
      <c r="F133" s="136">
        <v>7</v>
      </c>
      <c r="G133" s="136"/>
      <c r="H133" s="136" t="s">
        <v>1478</v>
      </c>
      <c r="I133" s="137" t="s">
        <v>1486</v>
      </c>
      <c r="J133" s="137">
        <v>9</v>
      </c>
      <c r="K133" s="138">
        <v>3</v>
      </c>
      <c r="L133" s="136" t="s">
        <v>1480</v>
      </c>
      <c r="M133" s="136" t="s">
        <v>1489</v>
      </c>
      <c r="N133" s="139" t="s">
        <v>1677</v>
      </c>
      <c r="O133" s="136" t="s">
        <v>1482</v>
      </c>
      <c r="P133" s="134"/>
    </row>
    <row r="134" spans="1:16" s="135" customFormat="1" ht="12.75">
      <c r="A134" s="136">
        <v>118</v>
      </c>
      <c r="B134" s="139" t="str">
        <f t="shared" si="3"/>
        <v>BY05_G_7_8---&gt;BY02_VME 3_9_4_BYPLM.A17R6_A2</v>
      </c>
      <c r="C134" s="136" t="s">
        <v>1476</v>
      </c>
      <c r="D134" s="136" t="s">
        <v>1490</v>
      </c>
      <c r="E134" s="136">
        <v>7</v>
      </c>
      <c r="F134" s="136">
        <v>8</v>
      </c>
      <c r="G134" s="136"/>
      <c r="H134" s="136" t="s">
        <v>1478</v>
      </c>
      <c r="I134" s="137" t="s">
        <v>1486</v>
      </c>
      <c r="J134" s="137">
        <v>9</v>
      </c>
      <c r="K134" s="138">
        <v>4</v>
      </c>
      <c r="L134" s="136" t="s">
        <v>1480</v>
      </c>
      <c r="M134" s="136" t="s">
        <v>1489</v>
      </c>
      <c r="N134" s="139" t="s">
        <v>1677</v>
      </c>
      <c r="O134" s="136" t="s">
        <v>1483</v>
      </c>
      <c r="P134" s="134"/>
    </row>
    <row r="135" spans="1:16" s="135" customFormat="1" ht="12.75">
      <c r="A135" s="136">
        <v>119</v>
      </c>
      <c r="B135" s="139" t="str">
        <f t="shared" si="3"/>
        <v>BY05_G_8_7---&gt;BY02_VME 3_10_1_BYPLM.A18R6_A1 </v>
      </c>
      <c r="C135" s="136" t="s">
        <v>1476</v>
      </c>
      <c r="D135" s="136" t="s">
        <v>1490</v>
      </c>
      <c r="E135" s="136">
        <v>8</v>
      </c>
      <c r="F135" s="136">
        <v>7</v>
      </c>
      <c r="G135" s="136"/>
      <c r="H135" s="136" t="s">
        <v>1478</v>
      </c>
      <c r="I135" s="137" t="s">
        <v>1486</v>
      </c>
      <c r="J135" s="137">
        <v>10</v>
      </c>
      <c r="K135" s="138">
        <v>1</v>
      </c>
      <c r="L135" s="136" t="s">
        <v>1480</v>
      </c>
      <c r="M135" s="136" t="s">
        <v>1489</v>
      </c>
      <c r="N135" s="139" t="s">
        <v>1681</v>
      </c>
      <c r="O135" s="136" t="s">
        <v>1482</v>
      </c>
      <c r="P135" s="134"/>
    </row>
    <row r="136" spans="1:16" s="135" customFormat="1" ht="12.75">
      <c r="A136" s="136">
        <v>120</v>
      </c>
      <c r="B136" s="139" t="str">
        <f t="shared" si="3"/>
        <v>BY05_G_8_8---&gt;BY02_VME 3_10_2_BYPLM.A18R6_A2</v>
      </c>
      <c r="C136" s="136" t="s">
        <v>1476</v>
      </c>
      <c r="D136" s="136" t="s">
        <v>1490</v>
      </c>
      <c r="E136" s="136">
        <v>8</v>
      </c>
      <c r="F136" s="136">
        <v>8</v>
      </c>
      <c r="G136" s="136"/>
      <c r="H136" s="136" t="s">
        <v>1478</v>
      </c>
      <c r="I136" s="137" t="s">
        <v>1486</v>
      </c>
      <c r="J136" s="137">
        <v>10</v>
      </c>
      <c r="K136" s="138">
        <v>2</v>
      </c>
      <c r="L136" s="136" t="s">
        <v>1480</v>
      </c>
      <c r="M136" s="136" t="s">
        <v>1489</v>
      </c>
      <c r="N136" s="139" t="s">
        <v>1681</v>
      </c>
      <c r="O136" s="136" t="s">
        <v>1483</v>
      </c>
      <c r="P136" s="134"/>
    </row>
    <row r="137" spans="1:16" s="135" customFormat="1" ht="12.75">
      <c r="A137" s="136">
        <v>121</v>
      </c>
      <c r="B137" s="139" t="str">
        <f t="shared" si="3"/>
        <v>BY05_G_9_7---&gt;BY02_VME 3_10_3_BYPLM.A19R6_A1 </v>
      </c>
      <c r="C137" s="136" t="s">
        <v>1476</v>
      </c>
      <c r="D137" s="136" t="s">
        <v>1490</v>
      </c>
      <c r="E137" s="136">
        <v>9</v>
      </c>
      <c r="F137" s="136">
        <v>7</v>
      </c>
      <c r="G137" s="136"/>
      <c r="H137" s="136" t="s">
        <v>1478</v>
      </c>
      <c r="I137" s="137" t="s">
        <v>1486</v>
      </c>
      <c r="J137" s="137">
        <v>10</v>
      </c>
      <c r="K137" s="138">
        <v>3</v>
      </c>
      <c r="L137" s="136" t="s">
        <v>1480</v>
      </c>
      <c r="M137" s="136" t="s">
        <v>1489</v>
      </c>
      <c r="N137" s="139" t="s">
        <v>1685</v>
      </c>
      <c r="O137" s="136" t="s">
        <v>1482</v>
      </c>
      <c r="P137" s="134"/>
    </row>
    <row r="138" spans="1:16" s="135" customFormat="1" ht="12.75">
      <c r="A138" s="136">
        <v>122</v>
      </c>
      <c r="B138" s="139" t="str">
        <f t="shared" si="3"/>
        <v>BY05_G_9_8---&gt;BY02_VME 3_10_4_BYPLM.A19R6_A2</v>
      </c>
      <c r="C138" s="136" t="s">
        <v>1476</v>
      </c>
      <c r="D138" s="136" t="s">
        <v>1490</v>
      </c>
      <c r="E138" s="136">
        <v>9</v>
      </c>
      <c r="F138" s="136">
        <v>8</v>
      </c>
      <c r="G138" s="136"/>
      <c r="H138" s="136" t="s">
        <v>1478</v>
      </c>
      <c r="I138" s="137" t="s">
        <v>1486</v>
      </c>
      <c r="J138" s="137">
        <v>10</v>
      </c>
      <c r="K138" s="138">
        <v>4</v>
      </c>
      <c r="L138" s="136" t="s">
        <v>1480</v>
      </c>
      <c r="M138" s="136" t="s">
        <v>1489</v>
      </c>
      <c r="N138" s="139" t="s">
        <v>1685</v>
      </c>
      <c r="O138" s="136" t="s">
        <v>1483</v>
      </c>
      <c r="P138" s="134"/>
    </row>
    <row r="139" spans="1:16" s="135" customFormat="1" ht="12.75">
      <c r="A139" s="136">
        <v>123</v>
      </c>
      <c r="B139" s="139" t="str">
        <f t="shared" si="3"/>
        <v>BY05_G_10_7---&gt;BY02_VME 3_11_1_BYPLM.A20R6_A1 </v>
      </c>
      <c r="C139" s="136" t="s">
        <v>1476</v>
      </c>
      <c r="D139" s="136" t="s">
        <v>1490</v>
      </c>
      <c r="E139" s="136">
        <v>10</v>
      </c>
      <c r="F139" s="136">
        <v>7</v>
      </c>
      <c r="G139" s="136"/>
      <c r="H139" s="136" t="s">
        <v>1478</v>
      </c>
      <c r="I139" s="137" t="s">
        <v>1486</v>
      </c>
      <c r="J139" s="137">
        <v>11</v>
      </c>
      <c r="K139" s="138">
        <v>1</v>
      </c>
      <c r="L139" s="136" t="s">
        <v>1480</v>
      </c>
      <c r="M139" s="136" t="s">
        <v>1489</v>
      </c>
      <c r="N139" s="139" t="s">
        <v>1494</v>
      </c>
      <c r="O139" s="136" t="s">
        <v>1482</v>
      </c>
      <c r="P139" s="134"/>
    </row>
    <row r="140" spans="1:16" s="135" customFormat="1" ht="12.75">
      <c r="A140" s="136">
        <v>124</v>
      </c>
      <c r="B140" s="139" t="str">
        <f t="shared" si="3"/>
        <v>BY05_G_10_8---&gt;BY02_VME 3_11_2_BYPLM.A20R6_A2</v>
      </c>
      <c r="C140" s="136" t="s">
        <v>1476</v>
      </c>
      <c r="D140" s="136" t="s">
        <v>1490</v>
      </c>
      <c r="E140" s="136">
        <v>10</v>
      </c>
      <c r="F140" s="136">
        <v>8</v>
      </c>
      <c r="G140" s="136"/>
      <c r="H140" s="136" t="s">
        <v>1478</v>
      </c>
      <c r="I140" s="137" t="s">
        <v>1486</v>
      </c>
      <c r="J140" s="137">
        <v>11</v>
      </c>
      <c r="K140" s="138">
        <v>2</v>
      </c>
      <c r="L140" s="136" t="s">
        <v>1480</v>
      </c>
      <c r="M140" s="136" t="s">
        <v>1489</v>
      </c>
      <c r="N140" s="139" t="s">
        <v>1494</v>
      </c>
      <c r="O140" s="136" t="s">
        <v>1483</v>
      </c>
      <c r="P140" s="134"/>
    </row>
    <row r="141" spans="1:16" s="135" customFormat="1" ht="12.75">
      <c r="A141" s="136">
        <v>125</v>
      </c>
      <c r="B141" s="139" t="str">
        <f t="shared" si="3"/>
        <v>BY05_G_11_7---&gt;BY02_VME 3_11_3_BYPLM.A21R6_A1 </v>
      </c>
      <c r="C141" s="136" t="s">
        <v>1476</v>
      </c>
      <c r="D141" s="136" t="s">
        <v>1490</v>
      </c>
      <c r="E141" s="136">
        <v>11</v>
      </c>
      <c r="F141" s="136">
        <v>7</v>
      </c>
      <c r="G141" s="136"/>
      <c r="H141" s="136" t="s">
        <v>1478</v>
      </c>
      <c r="I141" s="137" t="s">
        <v>1486</v>
      </c>
      <c r="J141" s="137">
        <v>11</v>
      </c>
      <c r="K141" s="138">
        <v>3</v>
      </c>
      <c r="L141" s="136" t="s">
        <v>1480</v>
      </c>
      <c r="M141" s="136" t="s">
        <v>1489</v>
      </c>
      <c r="N141" s="139" t="s">
        <v>1495</v>
      </c>
      <c r="O141" s="136" t="s">
        <v>1482</v>
      </c>
      <c r="P141" s="134"/>
    </row>
    <row r="142" spans="1:16" s="135" customFormat="1" ht="12.75">
      <c r="A142" s="136">
        <v>126</v>
      </c>
      <c r="B142" s="139" t="str">
        <f t="shared" si="3"/>
        <v>BY05_G_11_8---&gt;BY02_VME 3_11_4_BYPLM.A21R6_A2</v>
      </c>
      <c r="C142" s="136" t="s">
        <v>1476</v>
      </c>
      <c r="D142" s="136" t="s">
        <v>1490</v>
      </c>
      <c r="E142" s="136">
        <v>11</v>
      </c>
      <c r="F142" s="136">
        <v>8</v>
      </c>
      <c r="G142" s="136"/>
      <c r="H142" s="136" t="s">
        <v>1478</v>
      </c>
      <c r="I142" s="137" t="s">
        <v>1486</v>
      </c>
      <c r="J142" s="137">
        <v>11</v>
      </c>
      <c r="K142" s="138">
        <v>4</v>
      </c>
      <c r="L142" s="136" t="s">
        <v>1480</v>
      </c>
      <c r="M142" s="136" t="s">
        <v>1489</v>
      </c>
      <c r="N142" s="139" t="s">
        <v>1495</v>
      </c>
      <c r="O142" s="136" t="s">
        <v>1483</v>
      </c>
      <c r="P142" s="134"/>
    </row>
    <row r="143" spans="1:16" s="135" customFormat="1" ht="12.75">
      <c r="A143" s="136">
        <v>127</v>
      </c>
      <c r="B143" s="139" t="str">
        <f t="shared" si="3"/>
        <v>BY05_G_12_7---&gt;BY02_VME 3_13_1_BYPLM.A22R6_A1 </v>
      </c>
      <c r="C143" s="136" t="s">
        <v>1476</v>
      </c>
      <c r="D143" s="136" t="s">
        <v>1490</v>
      </c>
      <c r="E143" s="136">
        <v>12</v>
      </c>
      <c r="F143" s="136">
        <v>7</v>
      </c>
      <c r="G143" s="136"/>
      <c r="H143" s="136" t="s">
        <v>1478</v>
      </c>
      <c r="I143" s="137" t="s">
        <v>1486</v>
      </c>
      <c r="J143" s="137">
        <v>13</v>
      </c>
      <c r="K143" s="138">
        <v>1</v>
      </c>
      <c r="L143" s="136" t="s">
        <v>1480</v>
      </c>
      <c r="M143" s="136" t="s">
        <v>1489</v>
      </c>
      <c r="N143" s="139" t="s">
        <v>1496</v>
      </c>
      <c r="O143" s="136" t="s">
        <v>1482</v>
      </c>
      <c r="P143" s="134"/>
    </row>
    <row r="144" spans="1:16" s="135" customFormat="1" ht="12.75">
      <c r="A144" s="136">
        <v>128</v>
      </c>
      <c r="B144" s="139" t="str">
        <f t="shared" si="3"/>
        <v>BY05_G_12_8---&gt;BY02_VME 3 _13_2_BYPLM.A22R6_A2</v>
      </c>
      <c r="C144" s="136" t="s">
        <v>1476</v>
      </c>
      <c r="D144" s="136" t="s">
        <v>1490</v>
      </c>
      <c r="E144" s="136">
        <v>12</v>
      </c>
      <c r="F144" s="136">
        <v>8</v>
      </c>
      <c r="G144" s="136"/>
      <c r="H144" s="136" t="s">
        <v>1478</v>
      </c>
      <c r="I144" s="137" t="s">
        <v>1491</v>
      </c>
      <c r="J144" s="137">
        <v>13</v>
      </c>
      <c r="K144" s="138">
        <v>2</v>
      </c>
      <c r="L144" s="136" t="s">
        <v>1480</v>
      </c>
      <c r="M144" s="136" t="s">
        <v>1488</v>
      </c>
      <c r="N144" s="139" t="s">
        <v>1496</v>
      </c>
      <c r="O144" s="136" t="s">
        <v>1483</v>
      </c>
      <c r="P144" s="134"/>
    </row>
    <row r="145" spans="1:16" s="135" customFormat="1" ht="12.75">
      <c r="A145" s="130">
        <v>129</v>
      </c>
      <c r="B145" s="133" t="str">
        <f t="shared" si="3"/>
        <v>BY05_H_1_7---&gt;BY02_VME 1 _13_3_BYPLM.A23L6_A1 </v>
      </c>
      <c r="C145" s="130" t="s">
        <v>1476</v>
      </c>
      <c r="D145" s="130" t="s">
        <v>1492</v>
      </c>
      <c r="E145" s="130">
        <v>1</v>
      </c>
      <c r="F145" s="130">
        <v>7</v>
      </c>
      <c r="G145" s="130"/>
      <c r="H145" s="130" t="s">
        <v>1478</v>
      </c>
      <c r="I145" s="131" t="s">
        <v>1484</v>
      </c>
      <c r="J145" s="131">
        <v>13</v>
      </c>
      <c r="K145" s="132">
        <v>3</v>
      </c>
      <c r="L145" s="130" t="s">
        <v>1480</v>
      </c>
      <c r="M145" s="130" t="s">
        <v>1488</v>
      </c>
      <c r="N145" s="133" t="s">
        <v>1696</v>
      </c>
      <c r="O145" s="130" t="s">
        <v>1482</v>
      </c>
      <c r="P145" s="134"/>
    </row>
    <row r="146" spans="1:16" s="220" customFormat="1" ht="12.75">
      <c r="A146" s="130">
        <v>130</v>
      </c>
      <c r="B146" s="133" t="str">
        <f t="shared" si="3"/>
        <v>BY05_H_1_8---&gt;BY02_VME 1 _13_4_BYPLM.A23L6_A2</v>
      </c>
      <c r="C146" s="130" t="s">
        <v>1476</v>
      </c>
      <c r="D146" s="130" t="s">
        <v>1492</v>
      </c>
      <c r="E146" s="130">
        <v>1</v>
      </c>
      <c r="F146" s="130">
        <v>8</v>
      </c>
      <c r="G146" s="130"/>
      <c r="H146" s="130" t="s">
        <v>1478</v>
      </c>
      <c r="I146" s="131" t="s">
        <v>1484</v>
      </c>
      <c r="J146" s="131">
        <v>13</v>
      </c>
      <c r="K146" s="132">
        <v>4</v>
      </c>
      <c r="L146" s="130" t="s">
        <v>1480</v>
      </c>
      <c r="M146" s="130" t="s">
        <v>1488</v>
      </c>
      <c r="N146" s="133" t="s">
        <v>1696</v>
      </c>
      <c r="O146" s="130" t="s">
        <v>1483</v>
      </c>
      <c r="P146" s="219"/>
    </row>
    <row r="147" spans="1:16" s="222" customFormat="1" ht="12.75">
      <c r="A147" s="130">
        <v>131</v>
      </c>
      <c r="B147" s="133" t="str">
        <f t="shared" si="3"/>
        <v>BY05_H_2_7---&gt;BY02_VME 1 _14_1_BYPLM.A24L6_A1 </v>
      </c>
      <c r="C147" s="130" t="s">
        <v>1476</v>
      </c>
      <c r="D147" s="130" t="s">
        <v>1492</v>
      </c>
      <c r="E147" s="130">
        <v>2</v>
      </c>
      <c r="F147" s="130">
        <v>7</v>
      </c>
      <c r="G147" s="130"/>
      <c r="H147" s="130" t="s">
        <v>1478</v>
      </c>
      <c r="I147" s="131" t="s">
        <v>1484</v>
      </c>
      <c r="J147" s="131">
        <v>14</v>
      </c>
      <c r="K147" s="132">
        <v>1</v>
      </c>
      <c r="L147" s="130" t="s">
        <v>1480</v>
      </c>
      <c r="M147" s="130" t="s">
        <v>1488</v>
      </c>
      <c r="N147" s="133" t="s">
        <v>1699</v>
      </c>
      <c r="O147" s="130" t="s">
        <v>1482</v>
      </c>
      <c r="P147" s="221"/>
    </row>
    <row r="148" spans="1:16" s="222" customFormat="1" ht="12.75">
      <c r="A148" s="130">
        <v>132</v>
      </c>
      <c r="B148" s="133" t="str">
        <f t="shared" si="3"/>
        <v>BY05_H_2_8---&gt;BY02_VME 1 _14_2_BYPLM.A24L6_A2</v>
      </c>
      <c r="C148" s="130" t="s">
        <v>1476</v>
      </c>
      <c r="D148" s="130" t="s">
        <v>1492</v>
      </c>
      <c r="E148" s="130">
        <v>2</v>
      </c>
      <c r="F148" s="130">
        <v>8</v>
      </c>
      <c r="G148" s="130"/>
      <c r="H148" s="130" t="s">
        <v>1478</v>
      </c>
      <c r="I148" s="131" t="s">
        <v>1484</v>
      </c>
      <c r="J148" s="131">
        <v>14</v>
      </c>
      <c r="K148" s="131">
        <v>2</v>
      </c>
      <c r="L148" s="130" t="s">
        <v>1480</v>
      </c>
      <c r="M148" s="130" t="s">
        <v>1488</v>
      </c>
      <c r="N148" s="133" t="s">
        <v>1699</v>
      </c>
      <c r="O148" s="130" t="s">
        <v>1483</v>
      </c>
      <c r="P148" s="221"/>
    </row>
    <row r="149" spans="1:16" s="135" customFormat="1" ht="12.75">
      <c r="A149" s="130">
        <v>133</v>
      </c>
      <c r="B149" s="133" t="str">
        <f t="shared" si="3"/>
        <v>BY05_H_3_7---&gt;BY02_VME 1 _14_3_BYPLM.A25L6_A1 </v>
      </c>
      <c r="C149" s="130" t="s">
        <v>1476</v>
      </c>
      <c r="D149" s="130" t="s">
        <v>1492</v>
      </c>
      <c r="E149" s="130">
        <v>3</v>
      </c>
      <c r="F149" s="130">
        <v>7</v>
      </c>
      <c r="G149" s="130"/>
      <c r="H149" s="130" t="s">
        <v>1478</v>
      </c>
      <c r="I149" s="131" t="s">
        <v>1484</v>
      </c>
      <c r="J149" s="131">
        <v>14</v>
      </c>
      <c r="K149" s="131">
        <v>3</v>
      </c>
      <c r="L149" s="130" t="s">
        <v>1480</v>
      </c>
      <c r="M149" s="130" t="s">
        <v>1488</v>
      </c>
      <c r="N149" s="133" t="s">
        <v>1702</v>
      </c>
      <c r="O149" s="130" t="s">
        <v>1482</v>
      </c>
      <c r="P149" s="134"/>
    </row>
    <row r="150" spans="1:16" s="135" customFormat="1" ht="12.75">
      <c r="A150" s="130">
        <v>134</v>
      </c>
      <c r="B150" s="133" t="str">
        <f t="shared" si="3"/>
        <v>BY05_H_3_8---&gt;BY02_VME 1 _14_4_BYPLM.A25L6_A2</v>
      </c>
      <c r="C150" s="130" t="s">
        <v>1476</v>
      </c>
      <c r="D150" s="130" t="s">
        <v>1492</v>
      </c>
      <c r="E150" s="130">
        <v>3</v>
      </c>
      <c r="F150" s="130">
        <v>8</v>
      </c>
      <c r="G150" s="130"/>
      <c r="H150" s="130" t="s">
        <v>1478</v>
      </c>
      <c r="I150" s="131" t="s">
        <v>1484</v>
      </c>
      <c r="J150" s="131">
        <v>14</v>
      </c>
      <c r="K150" s="131">
        <v>4</v>
      </c>
      <c r="L150" s="130" t="s">
        <v>1480</v>
      </c>
      <c r="M150" s="130" t="s">
        <v>1488</v>
      </c>
      <c r="N150" s="133" t="s">
        <v>1702</v>
      </c>
      <c r="O150" s="130" t="s">
        <v>1483</v>
      </c>
      <c r="P150" s="134"/>
    </row>
    <row r="151" spans="1:16" s="135" customFormat="1" ht="12.75">
      <c r="A151" s="130">
        <v>135</v>
      </c>
      <c r="B151" s="133" t="str">
        <f t="shared" si="3"/>
        <v>BY05_H_4_7---&gt;BY02_VME 1 _15_1_BYPLM.A26L6_A1 </v>
      </c>
      <c r="C151" s="130" t="s">
        <v>1476</v>
      </c>
      <c r="D151" s="130" t="s">
        <v>1492</v>
      </c>
      <c r="E151" s="130">
        <v>4</v>
      </c>
      <c r="F151" s="130">
        <v>7</v>
      </c>
      <c r="G151" s="130"/>
      <c r="H151" s="130" t="s">
        <v>1478</v>
      </c>
      <c r="I151" s="131" t="s">
        <v>1484</v>
      </c>
      <c r="J151" s="131">
        <v>15</v>
      </c>
      <c r="K151" s="131">
        <v>1</v>
      </c>
      <c r="L151" s="130" t="s">
        <v>1480</v>
      </c>
      <c r="M151" s="130" t="s">
        <v>1488</v>
      </c>
      <c r="N151" s="133" t="s">
        <v>1705</v>
      </c>
      <c r="O151" s="130" t="s">
        <v>1482</v>
      </c>
      <c r="P151" s="134"/>
    </row>
    <row r="152" spans="1:16" s="135" customFormat="1" ht="12.75">
      <c r="A152" s="130">
        <v>136</v>
      </c>
      <c r="B152" s="133" t="str">
        <f t="shared" si="3"/>
        <v>BY05_H_4_8---&gt;BY02_VME 1 _15_2_BYPLM.A26L6_A2</v>
      </c>
      <c r="C152" s="130" t="s">
        <v>1476</v>
      </c>
      <c r="D152" s="130" t="s">
        <v>1492</v>
      </c>
      <c r="E152" s="130">
        <v>4</v>
      </c>
      <c r="F152" s="130">
        <v>8</v>
      </c>
      <c r="G152" s="130"/>
      <c r="H152" s="130" t="s">
        <v>1478</v>
      </c>
      <c r="I152" s="131" t="s">
        <v>1484</v>
      </c>
      <c r="J152" s="131">
        <v>15</v>
      </c>
      <c r="K152" s="131">
        <v>2</v>
      </c>
      <c r="L152" s="130" t="s">
        <v>1480</v>
      </c>
      <c r="M152" s="130" t="s">
        <v>1488</v>
      </c>
      <c r="N152" s="133" t="s">
        <v>1705</v>
      </c>
      <c r="O152" s="130" t="s">
        <v>1483</v>
      </c>
      <c r="P152" s="134"/>
    </row>
    <row r="153" spans="1:16" s="135" customFormat="1" ht="12.75">
      <c r="A153" s="130">
        <v>137</v>
      </c>
      <c r="B153" s="133" t="str">
        <f t="shared" si="3"/>
        <v>BY05_H_5_7---&gt;BY02_VME 1 _15_3_BYPLM.A27L6_A1 </v>
      </c>
      <c r="C153" s="130" t="s">
        <v>1476</v>
      </c>
      <c r="D153" s="130" t="s">
        <v>1492</v>
      </c>
      <c r="E153" s="130">
        <v>5</v>
      </c>
      <c r="F153" s="130">
        <v>7</v>
      </c>
      <c r="G153" s="130"/>
      <c r="H153" s="130" t="s">
        <v>1478</v>
      </c>
      <c r="I153" s="131" t="s">
        <v>1484</v>
      </c>
      <c r="J153" s="131">
        <v>15</v>
      </c>
      <c r="K153" s="131">
        <v>3</v>
      </c>
      <c r="L153" s="130" t="s">
        <v>1480</v>
      </c>
      <c r="M153" s="130" t="s">
        <v>1488</v>
      </c>
      <c r="N153" s="133" t="s">
        <v>1708</v>
      </c>
      <c r="O153" s="130" t="s">
        <v>1482</v>
      </c>
      <c r="P153" s="134"/>
    </row>
    <row r="154" spans="1:16" s="135" customFormat="1" ht="12.75">
      <c r="A154" s="130">
        <v>138</v>
      </c>
      <c r="B154" s="133" t="str">
        <f t="shared" si="3"/>
        <v>BY05_H_5_8---&gt;BY02_VME 1 _15_4_BYPLM.A27L6_A2</v>
      </c>
      <c r="C154" s="130" t="s">
        <v>1476</v>
      </c>
      <c r="D154" s="130" t="s">
        <v>1492</v>
      </c>
      <c r="E154" s="130">
        <v>5</v>
      </c>
      <c r="F154" s="130">
        <v>8</v>
      </c>
      <c r="G154" s="130"/>
      <c r="H154" s="130" t="s">
        <v>1478</v>
      </c>
      <c r="I154" s="131" t="s">
        <v>1484</v>
      </c>
      <c r="J154" s="131">
        <v>15</v>
      </c>
      <c r="K154" s="131">
        <v>4</v>
      </c>
      <c r="L154" s="130" t="s">
        <v>1480</v>
      </c>
      <c r="M154" s="130" t="s">
        <v>1488</v>
      </c>
      <c r="N154" s="133" t="s">
        <v>1708</v>
      </c>
      <c r="O154" s="130" t="s">
        <v>1483</v>
      </c>
      <c r="P154" s="134"/>
    </row>
    <row r="155" spans="1:16" s="135" customFormat="1" ht="12.75">
      <c r="A155" s="130">
        <v>139</v>
      </c>
      <c r="B155" s="133" t="str">
        <f t="shared" si="3"/>
        <v>BY05_H_6_7---&gt;BY02_VME 1 _16_1_BYPLM.A28L6_A1 </v>
      </c>
      <c r="C155" s="130" t="s">
        <v>1476</v>
      </c>
      <c r="D155" s="130" t="s">
        <v>1492</v>
      </c>
      <c r="E155" s="130">
        <v>6</v>
      </c>
      <c r="F155" s="130">
        <v>7</v>
      </c>
      <c r="G155" s="130"/>
      <c r="H155" s="130" t="s">
        <v>1478</v>
      </c>
      <c r="I155" s="131" t="s">
        <v>1484</v>
      </c>
      <c r="J155" s="131">
        <v>16</v>
      </c>
      <c r="K155" s="131">
        <v>1</v>
      </c>
      <c r="L155" s="130" t="s">
        <v>1480</v>
      </c>
      <c r="M155" s="130" t="s">
        <v>1488</v>
      </c>
      <c r="N155" s="133" t="s">
        <v>1711</v>
      </c>
      <c r="O155" s="130" t="s">
        <v>1482</v>
      </c>
      <c r="P155" s="134"/>
    </row>
    <row r="156" spans="1:16" s="135" customFormat="1" ht="12.75">
      <c r="A156" s="130">
        <v>140</v>
      </c>
      <c r="B156" s="133" t="str">
        <f t="shared" si="3"/>
        <v>BY05_H_6_8---&gt;BY02_VME 1 _16_2_BYPLM.A28L6_A2</v>
      </c>
      <c r="C156" s="130" t="s">
        <v>1476</v>
      </c>
      <c r="D156" s="130" t="s">
        <v>1492</v>
      </c>
      <c r="E156" s="130">
        <v>6</v>
      </c>
      <c r="F156" s="130">
        <v>8</v>
      </c>
      <c r="G156" s="130"/>
      <c r="H156" s="130" t="s">
        <v>1478</v>
      </c>
      <c r="I156" s="131" t="s">
        <v>1484</v>
      </c>
      <c r="J156" s="131">
        <v>16</v>
      </c>
      <c r="K156" s="131">
        <v>2</v>
      </c>
      <c r="L156" s="130" t="s">
        <v>1480</v>
      </c>
      <c r="M156" s="130" t="s">
        <v>1488</v>
      </c>
      <c r="N156" s="133" t="s">
        <v>1711</v>
      </c>
      <c r="O156" s="130" t="s">
        <v>1483</v>
      </c>
      <c r="P156" s="134"/>
    </row>
    <row r="157" spans="1:16" s="143" customFormat="1" ht="12.75">
      <c r="A157" s="136">
        <v>141</v>
      </c>
      <c r="B157" s="139" t="str">
        <f t="shared" si="3"/>
        <v>BY05_H_7_7---&gt;BY02_VME 3_13_3_BYPLM.A23R6_A1 </v>
      </c>
      <c r="C157" s="136" t="s">
        <v>1476</v>
      </c>
      <c r="D157" s="136" t="s">
        <v>1492</v>
      </c>
      <c r="E157" s="136">
        <v>7</v>
      </c>
      <c r="F157" s="136">
        <v>7</v>
      </c>
      <c r="G157" s="136"/>
      <c r="H157" s="136" t="s">
        <v>1478</v>
      </c>
      <c r="I157" s="137" t="s">
        <v>1486</v>
      </c>
      <c r="J157" s="137">
        <v>13</v>
      </c>
      <c r="K157" s="137">
        <v>3</v>
      </c>
      <c r="L157" s="136" t="s">
        <v>1480</v>
      </c>
      <c r="M157" s="136" t="s">
        <v>1489</v>
      </c>
      <c r="N157" s="139" t="s">
        <v>1497</v>
      </c>
      <c r="O157" s="136" t="s">
        <v>1482</v>
      </c>
      <c r="P157" s="142"/>
    </row>
    <row r="158" spans="1:16" s="143" customFormat="1" ht="12.75">
      <c r="A158" s="136">
        <v>142</v>
      </c>
      <c r="B158" s="139" t="str">
        <f t="shared" si="3"/>
        <v>BY05_H_7_8---&gt;BY02_VME 3_13_4_BYPLM.A23R6_A2</v>
      </c>
      <c r="C158" s="136" t="s">
        <v>1476</v>
      </c>
      <c r="D158" s="136" t="s">
        <v>1492</v>
      </c>
      <c r="E158" s="136">
        <v>7</v>
      </c>
      <c r="F158" s="136">
        <v>8</v>
      </c>
      <c r="G158" s="136"/>
      <c r="H158" s="136" t="s">
        <v>1478</v>
      </c>
      <c r="I158" s="137" t="s">
        <v>1486</v>
      </c>
      <c r="J158" s="137">
        <v>13</v>
      </c>
      <c r="K158" s="137">
        <v>4</v>
      </c>
      <c r="L158" s="136" t="s">
        <v>1480</v>
      </c>
      <c r="M158" s="136" t="s">
        <v>1489</v>
      </c>
      <c r="N158" s="139" t="s">
        <v>1497</v>
      </c>
      <c r="O158" s="136" t="s">
        <v>1483</v>
      </c>
      <c r="P158" s="142"/>
    </row>
    <row r="159" spans="1:16" s="143" customFormat="1" ht="12.75">
      <c r="A159" s="136">
        <v>143</v>
      </c>
      <c r="B159" s="139" t="str">
        <f t="shared" si="3"/>
        <v>BY05_H_8_7---&gt;BY02_VME 3_14_1_BYPLM.A24R6_A1 </v>
      </c>
      <c r="C159" s="136" t="s">
        <v>1476</v>
      </c>
      <c r="D159" s="136" t="s">
        <v>1492</v>
      </c>
      <c r="E159" s="136">
        <v>8</v>
      </c>
      <c r="F159" s="136">
        <v>7</v>
      </c>
      <c r="G159" s="136"/>
      <c r="H159" s="136" t="s">
        <v>1478</v>
      </c>
      <c r="I159" s="137" t="s">
        <v>1486</v>
      </c>
      <c r="J159" s="137">
        <v>14</v>
      </c>
      <c r="K159" s="137">
        <v>1</v>
      </c>
      <c r="L159" s="136" t="s">
        <v>1480</v>
      </c>
      <c r="M159" s="136" t="s">
        <v>1489</v>
      </c>
      <c r="N159" s="139" t="s">
        <v>1498</v>
      </c>
      <c r="O159" s="136" t="s">
        <v>1482</v>
      </c>
      <c r="P159" s="142"/>
    </row>
    <row r="160" spans="1:16" s="143" customFormat="1" ht="12.75">
      <c r="A160" s="136">
        <v>144</v>
      </c>
      <c r="B160" s="139" t="str">
        <f t="shared" si="3"/>
        <v>BY05_H_8_8---&gt;BY02_VME 3_14_2_BYPLM.A24R6_A2</v>
      </c>
      <c r="C160" s="136" t="s">
        <v>1476</v>
      </c>
      <c r="D160" s="136" t="s">
        <v>1492</v>
      </c>
      <c r="E160" s="136">
        <v>8</v>
      </c>
      <c r="F160" s="136">
        <v>8</v>
      </c>
      <c r="G160" s="136"/>
      <c r="H160" s="136" t="s">
        <v>1478</v>
      </c>
      <c r="I160" s="137" t="s">
        <v>1486</v>
      </c>
      <c r="J160" s="137">
        <v>14</v>
      </c>
      <c r="K160" s="137">
        <v>2</v>
      </c>
      <c r="L160" s="136" t="s">
        <v>1480</v>
      </c>
      <c r="M160" s="136" t="s">
        <v>1489</v>
      </c>
      <c r="N160" s="139" t="s">
        <v>1498</v>
      </c>
      <c r="O160" s="136" t="s">
        <v>1483</v>
      </c>
      <c r="P160" s="142"/>
    </row>
    <row r="161" spans="1:16" s="143" customFormat="1" ht="12.75">
      <c r="A161" s="136">
        <v>145</v>
      </c>
      <c r="B161" s="139" t="str">
        <f t="shared" si="3"/>
        <v>BY05_H_9_7---&gt;BY02_VME 3_14_3_BYPLM.A25R6_A1 </v>
      </c>
      <c r="C161" s="136" t="s">
        <v>1476</v>
      </c>
      <c r="D161" s="136" t="s">
        <v>1492</v>
      </c>
      <c r="E161" s="136">
        <v>9</v>
      </c>
      <c r="F161" s="136">
        <v>7</v>
      </c>
      <c r="G161" s="136"/>
      <c r="H161" s="136" t="s">
        <v>1478</v>
      </c>
      <c r="I161" s="137" t="s">
        <v>1486</v>
      </c>
      <c r="J161" s="137">
        <v>14</v>
      </c>
      <c r="K161" s="137">
        <v>3</v>
      </c>
      <c r="L161" s="136" t="s">
        <v>1480</v>
      </c>
      <c r="M161" s="136" t="s">
        <v>1489</v>
      </c>
      <c r="N161" s="139" t="s">
        <v>1499</v>
      </c>
      <c r="O161" s="136" t="s">
        <v>1482</v>
      </c>
      <c r="P161" s="142"/>
    </row>
    <row r="162" spans="1:16" s="143" customFormat="1" ht="12.75">
      <c r="A162" s="136">
        <v>146</v>
      </c>
      <c r="B162" s="139" t="str">
        <f t="shared" si="3"/>
        <v>BY05_H_9_8---&gt;BY02_VME 3_14_4_BYPLM.A25R6_A2</v>
      </c>
      <c r="C162" s="136" t="s">
        <v>1476</v>
      </c>
      <c r="D162" s="136" t="s">
        <v>1492</v>
      </c>
      <c r="E162" s="136">
        <v>9</v>
      </c>
      <c r="F162" s="136">
        <v>8</v>
      </c>
      <c r="G162" s="136"/>
      <c r="H162" s="136" t="s">
        <v>1478</v>
      </c>
      <c r="I162" s="137" t="s">
        <v>1486</v>
      </c>
      <c r="J162" s="137">
        <v>14</v>
      </c>
      <c r="K162" s="137">
        <v>4</v>
      </c>
      <c r="L162" s="136" t="s">
        <v>1480</v>
      </c>
      <c r="M162" s="136" t="s">
        <v>1489</v>
      </c>
      <c r="N162" s="139" t="s">
        <v>1499</v>
      </c>
      <c r="O162" s="136" t="s">
        <v>1483</v>
      </c>
      <c r="P162" s="142"/>
    </row>
    <row r="163" spans="1:16" s="143" customFormat="1" ht="12.75">
      <c r="A163" s="136">
        <v>147</v>
      </c>
      <c r="B163" s="139" t="str">
        <f t="shared" si="3"/>
        <v>BY05_H_10_7---&gt;BY02_VME 3_15_1_BYPLM.A26R6_A1 </v>
      </c>
      <c r="C163" s="136" t="s">
        <v>1476</v>
      </c>
      <c r="D163" s="136" t="s">
        <v>1492</v>
      </c>
      <c r="E163" s="136">
        <v>10</v>
      </c>
      <c r="F163" s="136">
        <v>7</v>
      </c>
      <c r="G163" s="136"/>
      <c r="H163" s="136" t="s">
        <v>1478</v>
      </c>
      <c r="I163" s="137" t="s">
        <v>1486</v>
      </c>
      <c r="J163" s="137">
        <v>15</v>
      </c>
      <c r="K163" s="137">
        <v>1</v>
      </c>
      <c r="L163" s="136" t="s">
        <v>1480</v>
      </c>
      <c r="M163" s="136" t="s">
        <v>1489</v>
      </c>
      <c r="N163" s="139" t="s">
        <v>1500</v>
      </c>
      <c r="O163" s="136" t="s">
        <v>1482</v>
      </c>
      <c r="P163" s="142"/>
    </row>
    <row r="164" spans="1:16" s="143" customFormat="1" ht="12.75">
      <c r="A164" s="136">
        <v>148</v>
      </c>
      <c r="B164" s="139" t="str">
        <f t="shared" si="3"/>
        <v>BY05_H_10_8---&gt;BY02_VME 3_15_2_BYPLM.A26R6_A2</v>
      </c>
      <c r="C164" s="136" t="s">
        <v>1476</v>
      </c>
      <c r="D164" s="136" t="s">
        <v>1492</v>
      </c>
      <c r="E164" s="136">
        <v>10</v>
      </c>
      <c r="F164" s="136">
        <v>8</v>
      </c>
      <c r="G164" s="136"/>
      <c r="H164" s="136" t="s">
        <v>1478</v>
      </c>
      <c r="I164" s="137" t="s">
        <v>1486</v>
      </c>
      <c r="J164" s="137">
        <v>15</v>
      </c>
      <c r="K164" s="137">
        <v>2</v>
      </c>
      <c r="L164" s="136" t="s">
        <v>1480</v>
      </c>
      <c r="M164" s="136" t="s">
        <v>1489</v>
      </c>
      <c r="N164" s="139" t="s">
        <v>1500</v>
      </c>
      <c r="O164" s="136" t="s">
        <v>1483</v>
      </c>
      <c r="P164" s="142"/>
    </row>
    <row r="165" spans="1:16" s="135" customFormat="1" ht="12.75">
      <c r="A165" s="136">
        <v>149</v>
      </c>
      <c r="B165" s="139" t="str">
        <f>C165&amp;"_"&amp;D165&amp;"_"&amp;E165&amp;"_"&amp;F165&amp;"---&gt;"&amp;H165&amp;"_"&amp;I165&amp;"_"&amp;J165&amp;"_"&amp;K165&amp;"_"&amp;N165&amp;"_"&amp;O165</f>
        <v>BY05_H_11_7---&gt;BY02_VME 3_15_3_BYPLM.A27R6_A1 </v>
      </c>
      <c r="C165" s="136" t="s">
        <v>1476</v>
      </c>
      <c r="D165" s="136" t="s">
        <v>1492</v>
      </c>
      <c r="E165" s="136">
        <v>11</v>
      </c>
      <c r="F165" s="136">
        <v>7</v>
      </c>
      <c r="G165" s="136"/>
      <c r="H165" s="136" t="s">
        <v>1478</v>
      </c>
      <c r="I165" s="137" t="s">
        <v>1486</v>
      </c>
      <c r="J165" s="137">
        <v>15</v>
      </c>
      <c r="K165" s="137">
        <v>3</v>
      </c>
      <c r="L165" s="136" t="s">
        <v>1480</v>
      </c>
      <c r="M165" s="136" t="s">
        <v>1489</v>
      </c>
      <c r="N165" s="139" t="s">
        <v>1501</v>
      </c>
      <c r="O165" s="136" t="s">
        <v>1482</v>
      </c>
      <c r="P165" s="134"/>
    </row>
    <row r="166" spans="2:16" s="135" customFormat="1" ht="15.75">
      <c r="B166" s="124"/>
      <c r="C166" s="124"/>
      <c r="D166" s="136"/>
      <c r="E166" s="117" t="s">
        <v>1537</v>
      </c>
      <c r="F166" s="136"/>
      <c r="H166" s="136"/>
      <c r="I166" s="137"/>
      <c r="J166" s="137"/>
      <c r="K166" s="137"/>
      <c r="L166" s="136"/>
      <c r="M166" s="136"/>
      <c r="N166" s="139"/>
      <c r="O166" s="124"/>
      <c r="P166" s="134"/>
    </row>
    <row r="167" spans="2:16" s="135" customFormat="1" ht="12.75">
      <c r="B167" s="118"/>
      <c r="C167" s="118" t="s">
        <v>1468</v>
      </c>
      <c r="D167" s="118"/>
      <c r="E167" s="118"/>
      <c r="F167" s="118"/>
      <c r="G167" s="118"/>
      <c r="H167" s="118" t="s">
        <v>1469</v>
      </c>
      <c r="I167" s="118"/>
      <c r="J167" s="118"/>
      <c r="K167" s="118"/>
      <c r="L167" s="118"/>
      <c r="M167" s="118"/>
      <c r="N167" s="118"/>
      <c r="O167" s="118"/>
      <c r="P167" s="134"/>
    </row>
    <row r="168" spans="1:16" s="123" customFormat="1" ht="24">
      <c r="A168" s="121" t="s">
        <v>1320</v>
      </c>
      <c r="B168" s="121" t="s">
        <v>1470</v>
      </c>
      <c r="C168" s="121" t="s">
        <v>1471</v>
      </c>
      <c r="D168" s="121" t="s">
        <v>1321</v>
      </c>
      <c r="E168" s="121" t="s">
        <v>1472</v>
      </c>
      <c r="F168" s="121" t="s">
        <v>1322</v>
      </c>
      <c r="G168" s="121" t="s">
        <v>1473</v>
      </c>
      <c r="H168" s="121" t="s">
        <v>1471</v>
      </c>
      <c r="I168" s="121" t="s">
        <v>1321</v>
      </c>
      <c r="J168" s="121" t="s">
        <v>1472</v>
      </c>
      <c r="K168" s="121" t="s">
        <v>1322</v>
      </c>
      <c r="L168" s="121" t="s">
        <v>1474</v>
      </c>
      <c r="M168" s="328" t="s">
        <v>1475</v>
      </c>
      <c r="N168" s="328"/>
      <c r="O168" s="328"/>
      <c r="P168" s="122"/>
    </row>
    <row r="169" spans="1:16" s="135" customFormat="1" ht="12.75">
      <c r="A169" s="121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34"/>
    </row>
    <row r="170" spans="1:16" s="135" customFormat="1" ht="12.75">
      <c r="A170" s="136">
        <v>150</v>
      </c>
      <c r="B170" s="139" t="str">
        <f aca="true" t="shared" si="4" ref="B170:B194">C170&amp;"_"&amp;D170&amp;"_"&amp;E170&amp;"_"&amp;F170&amp;"---&gt;"&amp;H170&amp;"_"&amp;I170&amp;"_"&amp;J170&amp;"_"&amp;K170&amp;"_"&amp;N170&amp;"_"&amp;O170</f>
        <v>BY05_H_11_8---&gt;BY02_VME 3_15_4_BYPLM.A27R6_A2</v>
      </c>
      <c r="C170" s="136" t="s">
        <v>1476</v>
      </c>
      <c r="D170" s="136" t="s">
        <v>1492</v>
      </c>
      <c r="E170" s="136">
        <v>11</v>
      </c>
      <c r="F170" s="136">
        <v>8</v>
      </c>
      <c r="G170" s="136"/>
      <c r="H170" s="136" t="s">
        <v>1478</v>
      </c>
      <c r="I170" s="137" t="s">
        <v>1486</v>
      </c>
      <c r="J170" s="136">
        <v>15</v>
      </c>
      <c r="K170" s="137">
        <v>4</v>
      </c>
      <c r="L170" s="136" t="s">
        <v>1480</v>
      </c>
      <c r="M170" s="136" t="s">
        <v>1489</v>
      </c>
      <c r="N170" s="139" t="s">
        <v>1501</v>
      </c>
      <c r="O170" s="136" t="s">
        <v>1483</v>
      </c>
      <c r="P170" s="134"/>
    </row>
    <row r="171" spans="1:16" s="135" customFormat="1" ht="12.75">
      <c r="A171" s="136">
        <v>151</v>
      </c>
      <c r="B171" s="139" t="str">
        <f t="shared" si="4"/>
        <v>BY05_H_12_7---&gt;BY02_VME 3_16_1_BYPLM.A28R6_A1 </v>
      </c>
      <c r="C171" s="136" t="s">
        <v>1476</v>
      </c>
      <c r="D171" s="136" t="s">
        <v>1492</v>
      </c>
      <c r="E171" s="136">
        <v>12</v>
      </c>
      <c r="F171" s="136">
        <v>7</v>
      </c>
      <c r="G171" s="136"/>
      <c r="H171" s="136" t="s">
        <v>1478</v>
      </c>
      <c r="I171" s="137" t="s">
        <v>1486</v>
      </c>
      <c r="J171" s="137">
        <v>16</v>
      </c>
      <c r="K171" s="137">
        <v>1</v>
      </c>
      <c r="L171" s="136" t="s">
        <v>1480</v>
      </c>
      <c r="M171" s="136" t="s">
        <v>1489</v>
      </c>
      <c r="N171" s="139" t="s">
        <v>1502</v>
      </c>
      <c r="O171" s="136" t="s">
        <v>1482</v>
      </c>
      <c r="P171" s="134"/>
    </row>
    <row r="172" spans="1:16" s="135" customFormat="1" ht="12.75">
      <c r="A172" s="136">
        <v>152</v>
      </c>
      <c r="B172" s="139" t="str">
        <f t="shared" si="4"/>
        <v>BY05_H_12_8---&gt;BY02_VME 3_16_2_BYPLM.A28R6_A2</v>
      </c>
      <c r="C172" s="136" t="s">
        <v>1476</v>
      </c>
      <c r="D172" s="136" t="s">
        <v>1492</v>
      </c>
      <c r="E172" s="136">
        <v>12</v>
      </c>
      <c r="F172" s="136">
        <v>8</v>
      </c>
      <c r="G172" s="136"/>
      <c r="H172" s="136" t="s">
        <v>1478</v>
      </c>
      <c r="I172" s="137" t="s">
        <v>1486</v>
      </c>
      <c r="J172" s="137">
        <v>16</v>
      </c>
      <c r="K172" s="137">
        <v>2</v>
      </c>
      <c r="L172" s="136" t="s">
        <v>1480</v>
      </c>
      <c r="M172" s="136" t="s">
        <v>1489</v>
      </c>
      <c r="N172" s="139" t="s">
        <v>1502</v>
      </c>
      <c r="O172" s="136" t="s">
        <v>1483</v>
      </c>
      <c r="P172" s="134"/>
    </row>
    <row r="173" spans="1:16" s="135" customFormat="1" ht="12.75">
      <c r="A173" s="130">
        <v>153</v>
      </c>
      <c r="B173" s="133" t="str">
        <f t="shared" si="4"/>
        <v>BY05_I_1_7---&gt;BY02_VME 1 _16_3_BYPLM.A29L6_A1 </v>
      </c>
      <c r="C173" s="130" t="s">
        <v>1476</v>
      </c>
      <c r="D173" s="130" t="s">
        <v>1493</v>
      </c>
      <c r="E173" s="130">
        <v>1</v>
      </c>
      <c r="F173" s="130">
        <v>7</v>
      </c>
      <c r="G173" s="130"/>
      <c r="H173" s="130" t="s">
        <v>1478</v>
      </c>
      <c r="I173" s="131" t="s">
        <v>1484</v>
      </c>
      <c r="J173" s="131">
        <v>16</v>
      </c>
      <c r="K173" s="131">
        <v>3</v>
      </c>
      <c r="L173" s="130" t="s">
        <v>1480</v>
      </c>
      <c r="M173" s="130" t="s">
        <v>1488</v>
      </c>
      <c r="N173" s="133" t="s">
        <v>1714</v>
      </c>
      <c r="O173" s="130" t="s">
        <v>1482</v>
      </c>
      <c r="P173" s="134"/>
    </row>
    <row r="174" spans="1:16" s="135" customFormat="1" ht="12.75">
      <c r="A174" s="130">
        <v>154</v>
      </c>
      <c r="B174" s="133" t="str">
        <f t="shared" si="4"/>
        <v>BY05_I_1_8---&gt;BY02_VME 1 _16_4_BYPLM.A29L6_A2</v>
      </c>
      <c r="C174" s="130" t="s">
        <v>1476</v>
      </c>
      <c r="D174" s="130" t="s">
        <v>1493</v>
      </c>
      <c r="E174" s="130">
        <v>1</v>
      </c>
      <c r="F174" s="130">
        <v>8</v>
      </c>
      <c r="G174" s="130"/>
      <c r="H174" s="130" t="s">
        <v>1478</v>
      </c>
      <c r="I174" s="131" t="s">
        <v>1484</v>
      </c>
      <c r="J174" s="131">
        <v>16</v>
      </c>
      <c r="K174" s="131">
        <v>4</v>
      </c>
      <c r="L174" s="130" t="s">
        <v>1480</v>
      </c>
      <c r="M174" s="130" t="s">
        <v>1488</v>
      </c>
      <c r="N174" s="133" t="s">
        <v>1714</v>
      </c>
      <c r="O174" s="130" t="s">
        <v>1483</v>
      </c>
      <c r="P174" s="134"/>
    </row>
    <row r="175" spans="1:16" s="135" customFormat="1" ht="12.75">
      <c r="A175" s="130">
        <v>155</v>
      </c>
      <c r="B175" s="133" t="str">
        <f t="shared" si="4"/>
        <v>BY05_I_2_7---&gt;BY02_VME 1 _17_3_BYPLM.A30L6_A1 </v>
      </c>
      <c r="C175" s="130" t="s">
        <v>1476</v>
      </c>
      <c r="D175" s="130" t="s">
        <v>1493</v>
      </c>
      <c r="E175" s="130">
        <v>2</v>
      </c>
      <c r="F175" s="130">
        <v>7</v>
      </c>
      <c r="G175" s="130"/>
      <c r="H175" s="130" t="s">
        <v>1478</v>
      </c>
      <c r="I175" s="131" t="s">
        <v>1484</v>
      </c>
      <c r="J175" s="131">
        <v>17</v>
      </c>
      <c r="K175" s="131">
        <v>3</v>
      </c>
      <c r="L175" s="130" t="s">
        <v>1480</v>
      </c>
      <c r="M175" s="130" t="s">
        <v>1488</v>
      </c>
      <c r="N175" s="133" t="s">
        <v>1717</v>
      </c>
      <c r="O175" s="130" t="s">
        <v>1482</v>
      </c>
      <c r="P175" s="134"/>
    </row>
    <row r="176" spans="1:16" s="135" customFormat="1" ht="12.75">
      <c r="A176" s="130">
        <v>156</v>
      </c>
      <c r="B176" s="133" t="str">
        <f t="shared" si="4"/>
        <v>BY05_I_2_8---&gt;BY02_VME 1 _17_4_BYPLM.A30L6_A2</v>
      </c>
      <c r="C176" s="130" t="s">
        <v>1476</v>
      </c>
      <c r="D176" s="130" t="s">
        <v>1493</v>
      </c>
      <c r="E176" s="130">
        <v>2</v>
      </c>
      <c r="F176" s="130">
        <v>8</v>
      </c>
      <c r="G176" s="130"/>
      <c r="H176" s="130" t="s">
        <v>1478</v>
      </c>
      <c r="I176" s="131" t="s">
        <v>1484</v>
      </c>
      <c r="J176" s="131">
        <v>17</v>
      </c>
      <c r="K176" s="131">
        <v>4</v>
      </c>
      <c r="L176" s="130" t="s">
        <v>1480</v>
      </c>
      <c r="M176" s="130" t="s">
        <v>1488</v>
      </c>
      <c r="N176" s="133" t="s">
        <v>1717</v>
      </c>
      <c r="O176" s="130" t="s">
        <v>1483</v>
      </c>
      <c r="P176" s="134"/>
    </row>
    <row r="177" spans="1:16" s="135" customFormat="1" ht="12.75">
      <c r="A177" s="130">
        <v>157</v>
      </c>
      <c r="B177" s="133" t="str">
        <f t="shared" si="4"/>
        <v>BY05_I_3_7---&gt;BY02_VME 1 _17_3_BYPLM.A31L6_A1 </v>
      </c>
      <c r="C177" s="130" t="s">
        <v>1476</v>
      </c>
      <c r="D177" s="130" t="s">
        <v>1493</v>
      </c>
      <c r="E177" s="130">
        <v>3</v>
      </c>
      <c r="F177" s="130">
        <v>7</v>
      </c>
      <c r="G177" s="130"/>
      <c r="H177" s="130" t="s">
        <v>1478</v>
      </c>
      <c r="I177" s="131" t="s">
        <v>1484</v>
      </c>
      <c r="J177" s="131">
        <v>17</v>
      </c>
      <c r="K177" s="131">
        <v>3</v>
      </c>
      <c r="L177" s="130" t="s">
        <v>1480</v>
      </c>
      <c r="M177" s="130" t="s">
        <v>1488</v>
      </c>
      <c r="N177" s="133" t="s">
        <v>1720</v>
      </c>
      <c r="O177" s="130" t="s">
        <v>1482</v>
      </c>
      <c r="P177" s="134"/>
    </row>
    <row r="178" spans="1:16" s="135" customFormat="1" ht="12.75">
      <c r="A178" s="130">
        <v>158</v>
      </c>
      <c r="B178" s="133" t="str">
        <f t="shared" si="4"/>
        <v>BY05_I_3_8---&gt;BY02_VME 1 _17_4_BYPLM.A31L6_A2</v>
      </c>
      <c r="C178" s="130" t="s">
        <v>1476</v>
      </c>
      <c r="D178" s="130" t="s">
        <v>1493</v>
      </c>
      <c r="E178" s="130">
        <v>3</v>
      </c>
      <c r="F178" s="130">
        <v>8</v>
      </c>
      <c r="G178" s="130"/>
      <c r="H178" s="130" t="s">
        <v>1478</v>
      </c>
      <c r="I178" s="131" t="s">
        <v>1484</v>
      </c>
      <c r="J178" s="131">
        <v>17</v>
      </c>
      <c r="K178" s="131">
        <v>4</v>
      </c>
      <c r="L178" s="130" t="s">
        <v>1480</v>
      </c>
      <c r="M178" s="130" t="s">
        <v>1488</v>
      </c>
      <c r="N178" s="133" t="s">
        <v>1720</v>
      </c>
      <c r="O178" s="130" t="s">
        <v>1483</v>
      </c>
      <c r="P178" s="134"/>
    </row>
    <row r="179" spans="1:16" s="135" customFormat="1" ht="12.75">
      <c r="A179" s="130">
        <v>159</v>
      </c>
      <c r="B179" s="133" t="str">
        <f t="shared" si="4"/>
        <v>BY05_I_4_7---&gt;BY02_VME 1 _18_1_BYPLM.A32L6_A1 </v>
      </c>
      <c r="C179" s="130" t="s">
        <v>1476</v>
      </c>
      <c r="D179" s="130" t="s">
        <v>1493</v>
      </c>
      <c r="E179" s="130">
        <v>4</v>
      </c>
      <c r="F179" s="130">
        <v>7</v>
      </c>
      <c r="G179" s="130"/>
      <c r="H179" s="130" t="s">
        <v>1478</v>
      </c>
      <c r="I179" s="131" t="s">
        <v>1484</v>
      </c>
      <c r="J179" s="131">
        <v>18</v>
      </c>
      <c r="K179" s="131">
        <v>1</v>
      </c>
      <c r="L179" s="130" t="s">
        <v>1480</v>
      </c>
      <c r="M179" s="130" t="s">
        <v>1488</v>
      </c>
      <c r="N179" s="133" t="s">
        <v>1723</v>
      </c>
      <c r="O179" s="130" t="s">
        <v>1482</v>
      </c>
      <c r="P179" s="134"/>
    </row>
    <row r="180" spans="1:16" s="135" customFormat="1" ht="12.75">
      <c r="A180" s="130">
        <v>160</v>
      </c>
      <c r="B180" s="133" t="str">
        <f t="shared" si="4"/>
        <v>BY05_I_4_8---&gt;BY02_VME 1 _18_2_BYPLM.A32L6_A2</v>
      </c>
      <c r="C180" s="130" t="s">
        <v>1476</v>
      </c>
      <c r="D180" s="130" t="s">
        <v>1493</v>
      </c>
      <c r="E180" s="130">
        <v>4</v>
      </c>
      <c r="F180" s="130">
        <v>8</v>
      </c>
      <c r="G180" s="130"/>
      <c r="H180" s="130" t="s">
        <v>1478</v>
      </c>
      <c r="I180" s="131" t="s">
        <v>1484</v>
      </c>
      <c r="J180" s="131">
        <v>18</v>
      </c>
      <c r="K180" s="131">
        <v>2</v>
      </c>
      <c r="L180" s="130" t="s">
        <v>1480</v>
      </c>
      <c r="M180" s="130" t="s">
        <v>1488</v>
      </c>
      <c r="N180" s="133" t="s">
        <v>1723</v>
      </c>
      <c r="O180" s="130" t="s">
        <v>1483</v>
      </c>
      <c r="P180" s="134"/>
    </row>
    <row r="181" spans="1:16" s="135" customFormat="1" ht="12.75">
      <c r="A181" s="130">
        <v>161</v>
      </c>
      <c r="B181" s="133" t="str">
        <f t="shared" si="4"/>
        <v>BY05_I_5_7---&gt;BY02_VME 1 _18_3_BYPLM.A33L6_A1 </v>
      </c>
      <c r="C181" s="130" t="s">
        <v>1476</v>
      </c>
      <c r="D181" s="130" t="s">
        <v>1493</v>
      </c>
      <c r="E181" s="130">
        <v>5</v>
      </c>
      <c r="F181" s="130">
        <v>7</v>
      </c>
      <c r="G181" s="130"/>
      <c r="H181" s="130" t="s">
        <v>1478</v>
      </c>
      <c r="I181" s="131" t="s">
        <v>1484</v>
      </c>
      <c r="J181" s="131">
        <v>18</v>
      </c>
      <c r="K181" s="131">
        <v>3</v>
      </c>
      <c r="L181" s="130" t="s">
        <v>1480</v>
      </c>
      <c r="M181" s="130" t="s">
        <v>1488</v>
      </c>
      <c r="N181" s="133" t="s">
        <v>1726</v>
      </c>
      <c r="O181" s="130" t="s">
        <v>1482</v>
      </c>
      <c r="P181" s="134"/>
    </row>
    <row r="182" spans="1:16" s="135" customFormat="1" ht="12.75">
      <c r="A182" s="130">
        <v>162</v>
      </c>
      <c r="B182" s="133" t="str">
        <f t="shared" si="4"/>
        <v>BY05_I_5_8---&gt;BY02_VME 1 _18_4_BYPLM.A33L6_A2</v>
      </c>
      <c r="C182" s="130" t="s">
        <v>1476</v>
      </c>
      <c r="D182" s="130" t="s">
        <v>1493</v>
      </c>
      <c r="E182" s="130">
        <v>5</v>
      </c>
      <c r="F182" s="130">
        <v>8</v>
      </c>
      <c r="G182" s="130"/>
      <c r="H182" s="130" t="s">
        <v>1478</v>
      </c>
      <c r="I182" s="131" t="s">
        <v>1484</v>
      </c>
      <c r="J182" s="131">
        <v>18</v>
      </c>
      <c r="K182" s="131">
        <v>4</v>
      </c>
      <c r="L182" s="130" t="s">
        <v>1480</v>
      </c>
      <c r="M182" s="130" t="s">
        <v>1488</v>
      </c>
      <c r="N182" s="133" t="s">
        <v>1726</v>
      </c>
      <c r="O182" s="130" t="s">
        <v>1483</v>
      </c>
      <c r="P182" s="134"/>
    </row>
    <row r="183" spans="1:16" s="143" customFormat="1" ht="12.75">
      <c r="A183" s="136">
        <v>163</v>
      </c>
      <c r="B183" s="139" t="str">
        <f t="shared" si="4"/>
        <v>BY05_I_7_7---&gt;BY02_VME 3_16_3_BYPLM.A29R6_A1 </v>
      </c>
      <c r="C183" s="136" t="s">
        <v>1476</v>
      </c>
      <c r="D183" s="136" t="s">
        <v>1493</v>
      </c>
      <c r="E183" s="136">
        <v>7</v>
      </c>
      <c r="F183" s="136">
        <v>7</v>
      </c>
      <c r="G183" s="136"/>
      <c r="H183" s="136" t="s">
        <v>1478</v>
      </c>
      <c r="I183" s="137" t="s">
        <v>1486</v>
      </c>
      <c r="J183" s="137">
        <v>16</v>
      </c>
      <c r="K183" s="137">
        <v>3</v>
      </c>
      <c r="L183" s="136" t="s">
        <v>1480</v>
      </c>
      <c r="M183" s="136" t="s">
        <v>1489</v>
      </c>
      <c r="N183" s="139" t="s">
        <v>1531</v>
      </c>
      <c r="O183" s="136" t="s">
        <v>1482</v>
      </c>
      <c r="P183" s="142"/>
    </row>
    <row r="184" spans="1:16" s="143" customFormat="1" ht="12.75">
      <c r="A184" s="136">
        <v>164</v>
      </c>
      <c r="B184" s="139" t="str">
        <f t="shared" si="4"/>
        <v>BY05_I_7_8---&gt;BY02_VME 3_16_4_BYPLM.A29R6_A2</v>
      </c>
      <c r="C184" s="136" t="s">
        <v>1476</v>
      </c>
      <c r="D184" s="136" t="s">
        <v>1493</v>
      </c>
      <c r="E184" s="136">
        <v>7</v>
      </c>
      <c r="F184" s="136">
        <v>8</v>
      </c>
      <c r="G184" s="136"/>
      <c r="H184" s="136" t="s">
        <v>1478</v>
      </c>
      <c r="I184" s="137" t="s">
        <v>1486</v>
      </c>
      <c r="J184" s="137">
        <v>16</v>
      </c>
      <c r="K184" s="137">
        <v>4</v>
      </c>
      <c r="L184" s="136" t="s">
        <v>1480</v>
      </c>
      <c r="M184" s="136" t="s">
        <v>1489</v>
      </c>
      <c r="N184" s="139" t="s">
        <v>1531</v>
      </c>
      <c r="O184" s="136" t="s">
        <v>1483</v>
      </c>
      <c r="P184" s="142"/>
    </row>
    <row r="185" spans="1:15" ht="12.75">
      <c r="A185" s="136">
        <v>165</v>
      </c>
      <c r="B185" s="139" t="str">
        <f t="shared" si="4"/>
        <v>BY05_I_8_7---&gt;BY02_VME 3_17_1_BYPLM.A30R6_A1 </v>
      </c>
      <c r="C185" s="136" t="s">
        <v>1476</v>
      </c>
      <c r="D185" s="136" t="s">
        <v>1493</v>
      </c>
      <c r="E185" s="136">
        <v>8</v>
      </c>
      <c r="F185" s="136">
        <v>7</v>
      </c>
      <c r="G185" s="136"/>
      <c r="H185" s="136" t="s">
        <v>1478</v>
      </c>
      <c r="I185" s="137" t="s">
        <v>1486</v>
      </c>
      <c r="J185" s="137">
        <v>17</v>
      </c>
      <c r="K185" s="137">
        <v>1</v>
      </c>
      <c r="L185" s="136" t="s">
        <v>1480</v>
      </c>
      <c r="M185" s="136" t="s">
        <v>1489</v>
      </c>
      <c r="N185" s="139" t="s">
        <v>1532</v>
      </c>
      <c r="O185" s="136" t="s">
        <v>1482</v>
      </c>
    </row>
    <row r="186" spans="1:16" s="119" customFormat="1" ht="12.75">
      <c r="A186" s="136">
        <v>166</v>
      </c>
      <c r="B186" s="139" t="str">
        <f t="shared" si="4"/>
        <v>BY05_I_8_8---&gt;BY02_VME 3_17_2_BYPLM.A30R6_A2</v>
      </c>
      <c r="C186" s="136" t="s">
        <v>1476</v>
      </c>
      <c r="D186" s="136" t="s">
        <v>1493</v>
      </c>
      <c r="E186" s="136">
        <v>8</v>
      </c>
      <c r="F186" s="136">
        <v>8</v>
      </c>
      <c r="G186" s="136"/>
      <c r="H186" s="136" t="s">
        <v>1478</v>
      </c>
      <c r="I186" s="137" t="s">
        <v>1486</v>
      </c>
      <c r="J186" s="137">
        <v>17</v>
      </c>
      <c r="K186" s="137">
        <v>2</v>
      </c>
      <c r="L186" s="136" t="s">
        <v>1480</v>
      </c>
      <c r="M186" s="136" t="s">
        <v>1489</v>
      </c>
      <c r="N186" s="139" t="s">
        <v>1532</v>
      </c>
      <c r="O186" s="136" t="s">
        <v>1483</v>
      </c>
      <c r="P186" s="120"/>
    </row>
    <row r="187" spans="1:16" s="123" customFormat="1" ht="12.75">
      <c r="A187" s="136">
        <v>167</v>
      </c>
      <c r="B187" s="139" t="str">
        <f t="shared" si="4"/>
        <v>BY05_I_9_7---&gt;BY02_VME 3_17_3_BYPLM.A31R6_A1 </v>
      </c>
      <c r="C187" s="136" t="s">
        <v>1476</v>
      </c>
      <c r="D187" s="136" t="s">
        <v>1493</v>
      </c>
      <c r="E187" s="136">
        <v>9</v>
      </c>
      <c r="F187" s="136">
        <v>7</v>
      </c>
      <c r="G187" s="136"/>
      <c r="H187" s="136" t="s">
        <v>1478</v>
      </c>
      <c r="I187" s="137" t="s">
        <v>1486</v>
      </c>
      <c r="J187" s="137">
        <v>17</v>
      </c>
      <c r="K187" s="137">
        <v>3</v>
      </c>
      <c r="L187" s="136" t="s">
        <v>1480</v>
      </c>
      <c r="M187" s="136" t="s">
        <v>1489</v>
      </c>
      <c r="N187" s="139" t="s">
        <v>1533</v>
      </c>
      <c r="O187" s="136" t="s">
        <v>1482</v>
      </c>
      <c r="P187" s="122"/>
    </row>
    <row r="188" spans="1:16" s="123" customFormat="1" ht="12.75">
      <c r="A188" s="136">
        <v>168</v>
      </c>
      <c r="B188" s="139" t="str">
        <f t="shared" si="4"/>
        <v>BY05_I_9_8---&gt;BY02_VME 3_17_4_BYPLM.A31R6_A2</v>
      </c>
      <c r="C188" s="136" t="s">
        <v>1476</v>
      </c>
      <c r="D188" s="136" t="s">
        <v>1493</v>
      </c>
      <c r="E188" s="136">
        <v>9</v>
      </c>
      <c r="F188" s="136">
        <v>8</v>
      </c>
      <c r="G188" s="136"/>
      <c r="H188" s="136" t="s">
        <v>1478</v>
      </c>
      <c r="I188" s="137" t="s">
        <v>1486</v>
      </c>
      <c r="J188" s="137">
        <v>17</v>
      </c>
      <c r="K188" s="137">
        <v>4</v>
      </c>
      <c r="L188" s="136" t="s">
        <v>1480</v>
      </c>
      <c r="M188" s="136" t="s">
        <v>1489</v>
      </c>
      <c r="N188" s="139" t="s">
        <v>1533</v>
      </c>
      <c r="O188" s="136" t="s">
        <v>1483</v>
      </c>
      <c r="P188" s="122"/>
    </row>
    <row r="189" spans="1:16" s="143" customFormat="1" ht="12.75">
      <c r="A189" s="136">
        <v>169</v>
      </c>
      <c r="B189" s="139" t="str">
        <f t="shared" si="4"/>
        <v>BY05_I_10_7---&gt;BY02_VME 3_18_1_BYPLM.A32R6_A1 </v>
      </c>
      <c r="C189" s="136" t="s">
        <v>1476</v>
      </c>
      <c r="D189" s="136" t="s">
        <v>1493</v>
      </c>
      <c r="E189" s="136">
        <v>10</v>
      </c>
      <c r="F189" s="136">
        <v>7</v>
      </c>
      <c r="G189" s="136"/>
      <c r="H189" s="136" t="s">
        <v>1478</v>
      </c>
      <c r="I189" s="137" t="s">
        <v>1486</v>
      </c>
      <c r="J189" s="137">
        <v>18</v>
      </c>
      <c r="K189" s="137">
        <v>1</v>
      </c>
      <c r="L189" s="136" t="s">
        <v>1480</v>
      </c>
      <c r="M189" s="136" t="s">
        <v>1489</v>
      </c>
      <c r="N189" s="139" t="s">
        <v>1534</v>
      </c>
      <c r="O189" s="136" t="s">
        <v>1482</v>
      </c>
      <c r="P189" s="142"/>
    </row>
    <row r="190" spans="1:16" s="143" customFormat="1" ht="12.75">
      <c r="A190" s="136">
        <v>170</v>
      </c>
      <c r="B190" s="139" t="str">
        <f t="shared" si="4"/>
        <v>BY05_I_10_8---&gt;BY02_VME 3_18_2_BYPLM.A32R6_A2</v>
      </c>
      <c r="C190" s="136" t="s">
        <v>1476</v>
      </c>
      <c r="D190" s="136" t="s">
        <v>1493</v>
      </c>
      <c r="E190" s="136">
        <v>10</v>
      </c>
      <c r="F190" s="136">
        <v>8</v>
      </c>
      <c r="G190" s="136"/>
      <c r="H190" s="136" t="s">
        <v>1478</v>
      </c>
      <c r="I190" s="137" t="s">
        <v>1486</v>
      </c>
      <c r="J190" s="137">
        <v>18</v>
      </c>
      <c r="K190" s="137">
        <v>2</v>
      </c>
      <c r="L190" s="136" t="s">
        <v>1480</v>
      </c>
      <c r="M190" s="136" t="s">
        <v>1489</v>
      </c>
      <c r="N190" s="139" t="s">
        <v>1534</v>
      </c>
      <c r="O190" s="136" t="s">
        <v>1483</v>
      </c>
      <c r="P190" s="142"/>
    </row>
    <row r="191" spans="1:16" s="143" customFormat="1" ht="12.75">
      <c r="A191" s="136">
        <v>171</v>
      </c>
      <c r="B191" s="139" t="str">
        <f t="shared" si="4"/>
        <v>BY05_I_11_7---&gt;BY02_VME 3_18_3_BYPLM.A33R6_A1 </v>
      </c>
      <c r="C191" s="136" t="s">
        <v>1476</v>
      </c>
      <c r="D191" s="136" t="s">
        <v>1493</v>
      </c>
      <c r="E191" s="136">
        <v>11</v>
      </c>
      <c r="F191" s="136">
        <v>7</v>
      </c>
      <c r="G191" s="136"/>
      <c r="H191" s="136" t="s">
        <v>1478</v>
      </c>
      <c r="I191" s="137" t="s">
        <v>1486</v>
      </c>
      <c r="J191" s="137">
        <v>18</v>
      </c>
      <c r="K191" s="137">
        <v>3</v>
      </c>
      <c r="L191" s="136" t="s">
        <v>1480</v>
      </c>
      <c r="M191" s="136" t="s">
        <v>1489</v>
      </c>
      <c r="N191" s="139" t="s">
        <v>1535</v>
      </c>
      <c r="O191" s="136" t="s">
        <v>1482</v>
      </c>
      <c r="P191" s="142"/>
    </row>
    <row r="192" spans="1:16" s="143" customFormat="1" ht="12.75">
      <c r="A192" s="136">
        <v>172</v>
      </c>
      <c r="B192" s="139" t="str">
        <f t="shared" si="4"/>
        <v>BY05_I_11_8---&gt;BY02_VME 3_18_4_BYPLM.A33R6_A2</v>
      </c>
      <c r="C192" s="136" t="s">
        <v>1476</v>
      </c>
      <c r="D192" s="136" t="s">
        <v>1493</v>
      </c>
      <c r="E192" s="136">
        <v>11</v>
      </c>
      <c r="F192" s="136">
        <v>8</v>
      </c>
      <c r="G192" s="136"/>
      <c r="H192" s="136" t="s">
        <v>1478</v>
      </c>
      <c r="I192" s="137" t="s">
        <v>1486</v>
      </c>
      <c r="J192" s="137">
        <v>18</v>
      </c>
      <c r="K192" s="137">
        <v>4</v>
      </c>
      <c r="L192" s="136" t="s">
        <v>1480</v>
      </c>
      <c r="M192" s="136" t="s">
        <v>1489</v>
      </c>
      <c r="N192" s="139" t="s">
        <v>1535</v>
      </c>
      <c r="O192" s="136" t="s">
        <v>1483</v>
      </c>
      <c r="P192" s="142"/>
    </row>
    <row r="193" spans="1:16" s="135" customFormat="1" ht="12.75">
      <c r="A193" s="136">
        <v>173</v>
      </c>
      <c r="B193" s="139" t="str">
        <f t="shared" si="4"/>
        <v>BY05_I_12_7---&gt;BY02_VME 3_19_1_BYPLM.A34R6_A1 </v>
      </c>
      <c r="C193" s="136" t="s">
        <v>1476</v>
      </c>
      <c r="D193" s="136" t="s">
        <v>1493</v>
      </c>
      <c r="E193" s="136">
        <v>12</v>
      </c>
      <c r="F193" s="136">
        <v>7</v>
      </c>
      <c r="G193" s="136"/>
      <c r="H193" s="136" t="s">
        <v>1478</v>
      </c>
      <c r="I193" s="137" t="s">
        <v>1486</v>
      </c>
      <c r="J193" s="137">
        <v>19</v>
      </c>
      <c r="K193" s="137">
        <v>1</v>
      </c>
      <c r="L193" s="136" t="s">
        <v>1480</v>
      </c>
      <c r="M193" s="136" t="s">
        <v>1489</v>
      </c>
      <c r="N193" s="139" t="s">
        <v>1536</v>
      </c>
      <c r="O193" s="136" t="s">
        <v>1482</v>
      </c>
      <c r="P193" s="134"/>
    </row>
    <row r="194" spans="1:16" s="135" customFormat="1" ht="12.75">
      <c r="A194" s="136">
        <v>174</v>
      </c>
      <c r="B194" s="139" t="str">
        <f t="shared" si="4"/>
        <v>BY05_I_12_8---&gt;BY02_VME 3_19_2_BYPLM.A34R6_A2</v>
      </c>
      <c r="C194" s="136" t="s">
        <v>1476</v>
      </c>
      <c r="D194" s="136" t="s">
        <v>1493</v>
      </c>
      <c r="E194" s="136">
        <v>12</v>
      </c>
      <c r="F194" s="136">
        <v>8</v>
      </c>
      <c r="G194" s="136"/>
      <c r="H194" s="136" t="s">
        <v>1478</v>
      </c>
      <c r="I194" s="137" t="s">
        <v>1486</v>
      </c>
      <c r="J194" s="137">
        <v>19</v>
      </c>
      <c r="K194" s="137">
        <v>2</v>
      </c>
      <c r="L194" s="136" t="s">
        <v>1480</v>
      </c>
      <c r="M194" s="136" t="s">
        <v>1489</v>
      </c>
      <c r="N194" s="139" t="s">
        <v>1536</v>
      </c>
      <c r="O194" s="136" t="s">
        <v>1483</v>
      </c>
      <c r="P194" s="134"/>
    </row>
    <row r="195" spans="1:16" s="135" customFormat="1" ht="12.7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6"/>
      <c r="O195" s="29"/>
      <c r="P195" s="134"/>
    </row>
    <row r="196" spans="1:16" s="135" customFormat="1" ht="12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6"/>
      <c r="O196" s="29"/>
      <c r="P196" s="134"/>
    </row>
    <row r="197" spans="1:16" s="135" customFormat="1" ht="12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6"/>
      <c r="O197" s="29"/>
      <c r="P197" s="134"/>
    </row>
    <row r="198" spans="1:16" s="135" customFormat="1" ht="12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6"/>
      <c r="O198" s="29"/>
      <c r="P198" s="134"/>
    </row>
    <row r="199" spans="1:16" s="135" customFormat="1" ht="12.7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6"/>
      <c r="O199" s="29"/>
      <c r="P199" s="134"/>
    </row>
    <row r="200" spans="1:16" s="135" customFormat="1" ht="12.7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6"/>
      <c r="O200" s="29"/>
      <c r="P200" s="134"/>
    </row>
    <row r="201" spans="1:16" s="135" customFormat="1" ht="12.7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6"/>
      <c r="O201" s="29"/>
      <c r="P201" s="134"/>
    </row>
    <row r="202" spans="1:16" s="135" customFormat="1" ht="12.7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6"/>
      <c r="O202" s="29"/>
      <c r="P202" s="134"/>
    </row>
    <row r="203" spans="1:16" s="143" customFormat="1" ht="12.7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6"/>
      <c r="O203" s="29"/>
      <c r="P203" s="142"/>
    </row>
    <row r="204" spans="1:16" s="143" customFormat="1" ht="12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6"/>
      <c r="O204" s="29"/>
      <c r="P204" s="142"/>
    </row>
    <row r="205" spans="1:16" s="143" customFormat="1" ht="12.7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6"/>
      <c r="O205" s="29"/>
      <c r="P205" s="142"/>
    </row>
    <row r="206" spans="1:16" s="143" customFormat="1" ht="12.7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6"/>
      <c r="O206" s="29"/>
      <c r="P206" s="142"/>
    </row>
    <row r="207" spans="1:16" s="143" customFormat="1" ht="12.7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6"/>
      <c r="O207" s="29"/>
      <c r="P207" s="142"/>
    </row>
    <row r="208" spans="1:16" s="143" customFormat="1" ht="12.7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6"/>
      <c r="O208" s="29"/>
      <c r="P208" s="142"/>
    </row>
    <row r="209" spans="1:16" s="143" customFormat="1" ht="12.7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6"/>
      <c r="O209" s="29"/>
      <c r="P209" s="142"/>
    </row>
    <row r="210" spans="1:16" s="143" customFormat="1" ht="12.7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6"/>
      <c r="O210" s="29"/>
      <c r="P210" s="142"/>
    </row>
    <row r="211" spans="1:16" s="143" customFormat="1" ht="12.7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6"/>
      <c r="O211" s="29"/>
      <c r="P211" s="142"/>
    </row>
    <row r="212" spans="1:16" s="143" customFormat="1" ht="12.7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6"/>
      <c r="O212" s="29"/>
      <c r="P212" s="142"/>
    </row>
    <row r="213" spans="1:16" s="143" customFormat="1" ht="12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6"/>
      <c r="O213" s="29"/>
      <c r="P213" s="142"/>
    </row>
    <row r="214" spans="1:16" s="143" customFormat="1" ht="12.7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6"/>
      <c r="O214" s="29"/>
      <c r="P214" s="142"/>
    </row>
  </sheetData>
  <mergeCells count="9">
    <mergeCell ref="M87:O87"/>
    <mergeCell ref="M128:O128"/>
    <mergeCell ref="M168:O168"/>
    <mergeCell ref="C2:F2"/>
    <mergeCell ref="H2:K2"/>
    <mergeCell ref="M3:O3"/>
    <mergeCell ref="C45:F45"/>
    <mergeCell ref="H45:K45"/>
    <mergeCell ref="M46:O46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0">
      <selection activeCell="K48" sqref="K48"/>
    </sheetView>
  </sheetViews>
  <sheetFormatPr defaultColWidth="9.140625" defaultRowHeight="12.75"/>
  <cols>
    <col min="4" max="4" width="15.421875" style="0" customWidth="1"/>
    <col min="5" max="5" width="17.00390625" style="0" customWidth="1"/>
    <col min="6" max="6" width="16.8515625" style="0" customWidth="1"/>
    <col min="10" max="10" width="9.28125" style="310" bestFit="1" customWidth="1"/>
    <col min="11" max="11" width="16.421875" style="310" bestFit="1" customWidth="1"/>
    <col min="12" max="12" width="31.7109375" style="311" bestFit="1" customWidth="1"/>
    <col min="13" max="13" width="36.140625" style="311" customWidth="1"/>
    <col min="14" max="14" width="7.7109375" style="310" hidden="1" customWidth="1"/>
    <col min="15" max="15" width="12.8515625" style="310" bestFit="1" customWidth="1"/>
    <col min="16" max="16" width="14.57421875" style="310" customWidth="1"/>
    <col min="17" max="17" width="15.7109375" style="310" customWidth="1"/>
    <col min="18" max="18" width="15.57421875" style="310" bestFit="1" customWidth="1"/>
  </cols>
  <sheetData>
    <row r="1" spans="4:18" ht="15">
      <c r="D1" s="275" t="s">
        <v>2619</v>
      </c>
      <c r="J1" s="286" t="s">
        <v>2880</v>
      </c>
      <c r="K1" s="286" t="s">
        <v>2881</v>
      </c>
      <c r="L1" s="287" t="s">
        <v>2882</v>
      </c>
      <c r="M1" s="288" t="s">
        <v>2883</v>
      </c>
      <c r="N1" s="286" t="s">
        <v>2884</v>
      </c>
      <c r="O1" s="286" t="s">
        <v>2885</v>
      </c>
      <c r="P1" s="289" t="s">
        <v>2886</v>
      </c>
      <c r="Q1" s="289" t="s">
        <v>2887</v>
      </c>
      <c r="R1" s="286" t="s">
        <v>2888</v>
      </c>
    </row>
    <row r="2" spans="1:18" ht="12.75">
      <c r="A2" s="5" t="s">
        <v>1623</v>
      </c>
      <c r="B2" s="7" t="s">
        <v>1621</v>
      </c>
      <c r="C2" s="233"/>
      <c r="D2" s="162" t="s">
        <v>1622</v>
      </c>
      <c r="E2" s="162" t="s">
        <v>1736</v>
      </c>
      <c r="F2" s="162" t="s">
        <v>2618</v>
      </c>
      <c r="J2" s="290">
        <v>1821775</v>
      </c>
      <c r="K2" s="290" t="s">
        <v>2889</v>
      </c>
      <c r="L2" s="291" t="s">
        <v>2890</v>
      </c>
      <c r="M2" s="292"/>
      <c r="N2" s="290" t="s">
        <v>2891</v>
      </c>
      <c r="O2" s="290">
        <v>324.253</v>
      </c>
      <c r="P2" s="290"/>
      <c r="Q2" s="290"/>
      <c r="R2" s="290" t="s">
        <v>2892</v>
      </c>
    </row>
    <row r="3" spans="10:18" ht="12.75">
      <c r="J3" s="293">
        <v>1823306</v>
      </c>
      <c r="K3" s="293" t="s">
        <v>2893</v>
      </c>
      <c r="L3" s="294" t="s">
        <v>2894</v>
      </c>
      <c r="M3" s="295"/>
      <c r="N3" s="293" t="s">
        <v>2891</v>
      </c>
      <c r="O3" s="293">
        <v>324.253</v>
      </c>
      <c r="P3" s="293"/>
      <c r="Q3" s="293"/>
      <c r="R3" s="293" t="s">
        <v>2892</v>
      </c>
    </row>
    <row r="4" spans="1:18" ht="12.75">
      <c r="A4" s="163" t="s">
        <v>1765</v>
      </c>
      <c r="B4" s="32" t="s">
        <v>1123</v>
      </c>
      <c r="C4" s="48">
        <v>1</v>
      </c>
      <c r="D4" s="53" t="s">
        <v>1877</v>
      </c>
      <c r="E4" s="170" t="s">
        <v>1570</v>
      </c>
      <c r="F4" s="273" t="s">
        <v>915</v>
      </c>
      <c r="J4" s="293">
        <v>1823309</v>
      </c>
      <c r="K4" s="293" t="s">
        <v>2895</v>
      </c>
      <c r="L4" s="294" t="s">
        <v>2896</v>
      </c>
      <c r="M4" s="295"/>
      <c r="N4" s="293" t="s">
        <v>2891</v>
      </c>
      <c r="O4" s="293">
        <v>329.0085</v>
      </c>
      <c r="P4" s="293"/>
      <c r="Q4" s="293"/>
      <c r="R4" s="293" t="s">
        <v>2892</v>
      </c>
    </row>
    <row r="5" spans="1:18" ht="12.75">
      <c r="A5" s="11"/>
      <c r="B5" s="236" t="s">
        <v>1777</v>
      </c>
      <c r="C5" s="48">
        <v>2</v>
      </c>
      <c r="D5" s="53" t="s">
        <v>1881</v>
      </c>
      <c r="E5" s="170" t="s">
        <v>1555</v>
      </c>
      <c r="F5" s="273" t="s">
        <v>916</v>
      </c>
      <c r="J5" s="293">
        <v>1823418</v>
      </c>
      <c r="K5" s="293" t="s">
        <v>2897</v>
      </c>
      <c r="L5" s="294" t="s">
        <v>2898</v>
      </c>
      <c r="M5" s="295"/>
      <c r="N5" s="293" t="s">
        <v>2891</v>
      </c>
      <c r="O5" s="293">
        <v>329.0085</v>
      </c>
      <c r="P5" s="293"/>
      <c r="Q5" s="293"/>
      <c r="R5" s="293" t="s">
        <v>2892</v>
      </c>
    </row>
    <row r="6" spans="1:18" ht="12.75">
      <c r="A6" s="11"/>
      <c r="B6" s="48"/>
      <c r="C6" s="48">
        <v>3</v>
      </c>
      <c r="D6" s="53" t="s">
        <v>1878</v>
      </c>
      <c r="E6" s="170" t="s">
        <v>1556</v>
      </c>
      <c r="F6" s="273" t="s">
        <v>917</v>
      </c>
      <c r="J6" s="293">
        <v>1823312</v>
      </c>
      <c r="K6" s="293" t="s">
        <v>2899</v>
      </c>
      <c r="L6" s="294" t="s">
        <v>2900</v>
      </c>
      <c r="M6" s="295"/>
      <c r="N6" s="293" t="s">
        <v>2891</v>
      </c>
      <c r="O6" s="293">
        <v>332.5155</v>
      </c>
      <c r="P6" s="293"/>
      <c r="Q6" s="293"/>
      <c r="R6" s="293" t="s">
        <v>2892</v>
      </c>
    </row>
    <row r="7" spans="1:18" ht="12.75">
      <c r="A7" s="11"/>
      <c r="B7" s="48"/>
      <c r="C7" s="48">
        <v>4</v>
      </c>
      <c r="D7" s="53" t="s">
        <v>1882</v>
      </c>
      <c r="E7" s="170" t="s">
        <v>1557</v>
      </c>
      <c r="F7" s="274" t="s">
        <v>918</v>
      </c>
      <c r="J7" s="293">
        <v>1823415</v>
      </c>
      <c r="K7" s="293" t="s">
        <v>2901</v>
      </c>
      <c r="L7" s="294" t="s">
        <v>2902</v>
      </c>
      <c r="M7" s="295"/>
      <c r="N7" s="293" t="s">
        <v>2891</v>
      </c>
      <c r="O7" s="293">
        <v>332.5155</v>
      </c>
      <c r="P7" s="293"/>
      <c r="Q7" s="293"/>
      <c r="R7" s="293" t="s">
        <v>2892</v>
      </c>
    </row>
    <row r="8" spans="1:18" ht="15.75">
      <c r="A8" s="11"/>
      <c r="B8" s="48"/>
      <c r="C8" s="48">
        <v>5</v>
      </c>
      <c r="D8" s="53" t="s">
        <v>1879</v>
      </c>
      <c r="E8" s="170" t="s">
        <v>1558</v>
      </c>
      <c r="F8" s="273" t="s">
        <v>919</v>
      </c>
      <c r="J8" s="296">
        <v>1823427</v>
      </c>
      <c r="K8" s="296" t="s">
        <v>2903</v>
      </c>
      <c r="L8" s="294" t="s">
        <v>2904</v>
      </c>
      <c r="M8" s="297" t="s">
        <v>2905</v>
      </c>
      <c r="N8" s="293" t="s">
        <v>2891</v>
      </c>
      <c r="O8" s="293">
        <v>351.491816</v>
      </c>
      <c r="P8" s="293">
        <v>354.5</v>
      </c>
      <c r="Q8" s="57">
        <v>16515.5</v>
      </c>
      <c r="R8" s="293" t="s">
        <v>2892</v>
      </c>
    </row>
    <row r="9" spans="1:18" ht="15.75">
      <c r="A9" s="11"/>
      <c r="B9" s="48"/>
      <c r="C9" s="48">
        <v>6</v>
      </c>
      <c r="D9" s="53" t="s">
        <v>1884</v>
      </c>
      <c r="E9" s="170" t="s">
        <v>1559</v>
      </c>
      <c r="F9" s="273" t="s">
        <v>920</v>
      </c>
      <c r="J9" s="296">
        <v>1832450</v>
      </c>
      <c r="K9" s="296" t="s">
        <v>2906</v>
      </c>
      <c r="L9" s="294" t="s">
        <v>2907</v>
      </c>
      <c r="M9" s="297" t="s">
        <v>2908</v>
      </c>
      <c r="N9" s="293" t="s">
        <v>2891</v>
      </c>
      <c r="O9" s="293">
        <v>364.453816</v>
      </c>
      <c r="P9" s="293">
        <v>364.5</v>
      </c>
      <c r="Q9" s="57">
        <v>16505.548</v>
      </c>
      <c r="R9" s="293" t="s">
        <v>2892</v>
      </c>
    </row>
    <row r="10" spans="1:18" ht="15">
      <c r="A10" s="11"/>
      <c r="B10" s="48"/>
      <c r="C10" s="48">
        <v>7</v>
      </c>
      <c r="D10" s="53" t="s">
        <v>1880</v>
      </c>
      <c r="E10" s="170" t="s">
        <v>1560</v>
      </c>
      <c r="F10" s="273" t="s">
        <v>921</v>
      </c>
      <c r="J10" s="293">
        <v>1832800</v>
      </c>
      <c r="K10" s="293" t="s">
        <v>2909</v>
      </c>
      <c r="L10" s="294" t="s">
        <v>2910</v>
      </c>
      <c r="M10" s="298" t="s">
        <v>2911</v>
      </c>
      <c r="N10" s="293" t="s">
        <v>2891</v>
      </c>
      <c r="O10" s="293">
        <v>378.763816</v>
      </c>
      <c r="P10" s="293"/>
      <c r="Q10" s="293"/>
      <c r="R10" s="293" t="s">
        <v>2892</v>
      </c>
    </row>
    <row r="11" spans="1:18" ht="12.75">
      <c r="A11" s="11"/>
      <c r="B11" s="48"/>
      <c r="C11" s="48">
        <v>8</v>
      </c>
      <c r="D11" s="53" t="s">
        <v>1885</v>
      </c>
      <c r="E11" s="170" t="s">
        <v>1561</v>
      </c>
      <c r="F11" s="273" t="s">
        <v>922</v>
      </c>
      <c r="J11" s="293">
        <v>2168745</v>
      </c>
      <c r="K11" s="293" t="s">
        <v>2912</v>
      </c>
      <c r="L11" s="294" t="s">
        <v>2913</v>
      </c>
      <c r="M11" s="299" t="s">
        <v>923</v>
      </c>
      <c r="N11" s="293" t="s">
        <v>2891</v>
      </c>
      <c r="O11" s="293">
        <v>384</v>
      </c>
      <c r="P11" s="293">
        <v>384.6</v>
      </c>
      <c r="Q11" s="293"/>
      <c r="R11" s="293" t="s">
        <v>2892</v>
      </c>
    </row>
    <row r="12" spans="1:18" ht="12.75">
      <c r="A12" s="11"/>
      <c r="B12" s="48"/>
      <c r="C12" s="48"/>
      <c r="D12" s="48"/>
      <c r="E12" s="169"/>
      <c r="F12" s="90"/>
      <c r="J12" s="293">
        <v>2168744</v>
      </c>
      <c r="K12" s="293" t="s">
        <v>2914</v>
      </c>
      <c r="L12" s="294" t="s">
        <v>2915</v>
      </c>
      <c r="M12" s="299" t="s">
        <v>924</v>
      </c>
      <c r="N12" s="293" t="s">
        <v>2891</v>
      </c>
      <c r="O12" s="293">
        <v>384.1</v>
      </c>
      <c r="P12" s="293">
        <v>384.7</v>
      </c>
      <c r="Q12" s="293"/>
      <c r="R12" s="293" t="s">
        <v>2892</v>
      </c>
    </row>
    <row r="13" spans="1:18" ht="15">
      <c r="A13" s="163" t="s">
        <v>1767</v>
      </c>
      <c r="B13" s="32" t="s">
        <v>1124</v>
      </c>
      <c r="C13" s="48">
        <v>1</v>
      </c>
      <c r="D13" s="53" t="s">
        <v>1883</v>
      </c>
      <c r="E13" s="170" t="s">
        <v>1562</v>
      </c>
      <c r="F13" s="273" t="s">
        <v>931</v>
      </c>
      <c r="J13" s="293">
        <v>1832871</v>
      </c>
      <c r="K13" s="293" t="s">
        <v>2916</v>
      </c>
      <c r="L13" s="294" t="s">
        <v>2917</v>
      </c>
      <c r="M13" s="298" t="s">
        <v>2918</v>
      </c>
      <c r="N13" s="293" t="s">
        <v>2891</v>
      </c>
      <c r="O13" s="293">
        <v>414.623816</v>
      </c>
      <c r="P13" s="293"/>
      <c r="Q13" s="293"/>
      <c r="R13" s="293" t="s">
        <v>2892</v>
      </c>
    </row>
    <row r="14" spans="1:18" ht="12.75">
      <c r="A14" s="11"/>
      <c r="B14" s="48"/>
      <c r="C14" s="48">
        <v>2</v>
      </c>
      <c r="D14" s="53" t="s">
        <v>1886</v>
      </c>
      <c r="E14" s="170" t="s">
        <v>1563</v>
      </c>
      <c r="F14" s="273" t="s">
        <v>932</v>
      </c>
      <c r="J14" s="293">
        <v>2168742</v>
      </c>
      <c r="K14" s="293" t="s">
        <v>2919</v>
      </c>
      <c r="L14" s="294" t="s">
        <v>2920</v>
      </c>
      <c r="M14" s="299" t="s">
        <v>925</v>
      </c>
      <c r="N14" s="293" t="s">
        <v>2891</v>
      </c>
      <c r="O14" s="293">
        <v>421</v>
      </c>
      <c r="P14" s="293">
        <v>421.8</v>
      </c>
      <c r="Q14" s="57">
        <v>16448.3</v>
      </c>
      <c r="R14" s="293" t="s">
        <v>2892</v>
      </c>
    </row>
    <row r="15" spans="1:18" ht="12.75">
      <c r="A15" s="11"/>
      <c r="B15" s="48"/>
      <c r="C15" s="48">
        <v>3</v>
      </c>
      <c r="D15" s="53" t="s">
        <v>1887</v>
      </c>
      <c r="E15" s="170" t="s">
        <v>1564</v>
      </c>
      <c r="F15" s="273" t="s">
        <v>933</v>
      </c>
      <c r="J15" s="293">
        <v>2168743</v>
      </c>
      <c r="K15" s="293" t="s">
        <v>2921</v>
      </c>
      <c r="L15" s="294" t="s">
        <v>2922</v>
      </c>
      <c r="M15" s="299" t="s">
        <v>926</v>
      </c>
      <c r="N15" s="293" t="s">
        <v>2891</v>
      </c>
      <c r="O15" s="293">
        <v>421.1</v>
      </c>
      <c r="P15" s="293">
        <v>421.7</v>
      </c>
      <c r="Q15" s="57">
        <v>16448.3</v>
      </c>
      <c r="R15" s="293" t="s">
        <v>2892</v>
      </c>
    </row>
    <row r="16" spans="1:18" ht="12.75">
      <c r="A16" s="11"/>
      <c r="B16" s="48"/>
      <c r="C16" s="48">
        <v>4</v>
      </c>
      <c r="D16" s="53" t="s">
        <v>1888</v>
      </c>
      <c r="E16" s="170" t="s">
        <v>1565</v>
      </c>
      <c r="F16" s="273" t="s">
        <v>934</v>
      </c>
      <c r="J16" s="293">
        <v>2168740</v>
      </c>
      <c r="K16" s="293" t="s">
        <v>2923</v>
      </c>
      <c r="L16" s="294" t="s">
        <v>2924</v>
      </c>
      <c r="M16" s="299" t="s">
        <v>927</v>
      </c>
      <c r="N16" s="293" t="s">
        <v>2891</v>
      </c>
      <c r="O16" s="293">
        <v>448</v>
      </c>
      <c r="P16" s="293">
        <v>451.8</v>
      </c>
      <c r="Q16" s="57">
        <v>16418.26</v>
      </c>
      <c r="R16" s="293" t="s">
        <v>2892</v>
      </c>
    </row>
    <row r="17" spans="1:18" ht="12.75">
      <c r="A17" s="11"/>
      <c r="B17" s="48"/>
      <c r="C17" s="48">
        <v>5</v>
      </c>
      <c r="D17" s="53" t="s">
        <v>1889</v>
      </c>
      <c r="E17" s="170" t="s">
        <v>1566</v>
      </c>
      <c r="F17" s="273" t="s">
        <v>935</v>
      </c>
      <c r="J17" s="293">
        <v>2168741</v>
      </c>
      <c r="K17" s="293" t="s">
        <v>2925</v>
      </c>
      <c r="L17" s="294" t="s">
        <v>2926</v>
      </c>
      <c r="M17" s="299" t="s">
        <v>928</v>
      </c>
      <c r="N17" s="293" t="s">
        <v>2891</v>
      </c>
      <c r="O17" s="293">
        <v>448.1</v>
      </c>
      <c r="P17" s="293">
        <v>451.7</v>
      </c>
      <c r="Q17" s="57">
        <v>16418.26</v>
      </c>
      <c r="R17" s="293" t="s">
        <v>2892</v>
      </c>
    </row>
    <row r="18" spans="1:18" ht="12.75">
      <c r="A18" s="11"/>
      <c r="B18" s="48"/>
      <c r="C18" s="48">
        <v>6</v>
      </c>
      <c r="D18" s="53" t="s">
        <v>1890</v>
      </c>
      <c r="E18" s="170" t="s">
        <v>1567</v>
      </c>
      <c r="F18" s="273" t="s">
        <v>936</v>
      </c>
      <c r="J18" s="293">
        <v>2168739</v>
      </c>
      <c r="K18" s="293" t="s">
        <v>2927</v>
      </c>
      <c r="L18" s="294" t="s">
        <v>2928</v>
      </c>
      <c r="M18" s="299" t="s">
        <v>929</v>
      </c>
      <c r="N18" s="293" t="s">
        <v>2891</v>
      </c>
      <c r="O18" s="293">
        <v>479</v>
      </c>
      <c r="P18" s="293">
        <v>481.7</v>
      </c>
      <c r="Q18" s="57">
        <v>16388.26</v>
      </c>
      <c r="R18" s="293" t="s">
        <v>2892</v>
      </c>
    </row>
    <row r="19" spans="1:18" ht="12.75">
      <c r="A19" s="11"/>
      <c r="B19" s="48"/>
      <c r="C19" s="48">
        <v>7</v>
      </c>
      <c r="D19" s="53" t="s">
        <v>1899</v>
      </c>
      <c r="E19" s="170" t="s">
        <v>1568</v>
      </c>
      <c r="F19" s="80" t="s">
        <v>937</v>
      </c>
      <c r="J19" s="293">
        <v>2168738</v>
      </c>
      <c r="K19" s="293" t="s">
        <v>2929</v>
      </c>
      <c r="L19" s="294" t="s">
        <v>2930</v>
      </c>
      <c r="M19" s="299" t="s">
        <v>930</v>
      </c>
      <c r="N19" s="293" t="s">
        <v>2891</v>
      </c>
      <c r="O19" s="293">
        <v>479.1</v>
      </c>
      <c r="P19" s="293">
        <v>481.8</v>
      </c>
      <c r="Q19" s="57">
        <v>16388.26</v>
      </c>
      <c r="R19" s="293" t="s">
        <v>2892</v>
      </c>
    </row>
    <row r="20" spans="1:18" ht="12.75">
      <c r="A20" s="11"/>
      <c r="B20" s="48"/>
      <c r="C20" s="48">
        <v>8</v>
      </c>
      <c r="D20" s="53" t="s">
        <v>1131</v>
      </c>
      <c r="E20" s="170" t="s">
        <v>1569</v>
      </c>
      <c r="F20" s="80" t="s">
        <v>938</v>
      </c>
      <c r="J20" s="293">
        <v>2168736</v>
      </c>
      <c r="K20" s="293" t="s">
        <v>2931</v>
      </c>
      <c r="L20" s="294" t="s">
        <v>2932</v>
      </c>
      <c r="M20" s="299" t="s">
        <v>940</v>
      </c>
      <c r="N20" s="293" t="s">
        <v>2891</v>
      </c>
      <c r="O20" s="293">
        <v>586</v>
      </c>
      <c r="P20" s="293">
        <v>588.1</v>
      </c>
      <c r="Q20" s="57">
        <v>16281.537</v>
      </c>
      <c r="R20" s="293" t="s">
        <v>2892</v>
      </c>
    </row>
    <row r="21" spans="1:18" ht="12.75">
      <c r="A21" s="11"/>
      <c r="B21" s="48"/>
      <c r="C21" s="48"/>
      <c r="D21" s="53"/>
      <c r="E21" s="169"/>
      <c r="F21" s="90"/>
      <c r="J21" s="293">
        <v>2168737</v>
      </c>
      <c r="K21" s="293" t="s">
        <v>2933</v>
      </c>
      <c r="L21" s="294" t="s">
        <v>2934</v>
      </c>
      <c r="M21" s="299" t="s">
        <v>939</v>
      </c>
      <c r="N21" s="293" t="s">
        <v>2891</v>
      </c>
      <c r="O21" s="293">
        <v>586.1</v>
      </c>
      <c r="P21" s="293">
        <v>588</v>
      </c>
      <c r="Q21" s="57">
        <v>16281.537</v>
      </c>
      <c r="R21" s="293" t="s">
        <v>2892</v>
      </c>
    </row>
    <row r="22" spans="1:18" ht="12.75">
      <c r="A22" s="33" t="s">
        <v>1892</v>
      </c>
      <c r="B22" s="32" t="s">
        <v>1125</v>
      </c>
      <c r="C22" s="237">
        <v>1</v>
      </c>
      <c r="D22" s="253" t="s">
        <v>1891</v>
      </c>
      <c r="E22" s="238" t="s">
        <v>1900</v>
      </c>
      <c r="F22" s="80" t="s">
        <v>947</v>
      </c>
      <c r="J22" s="293">
        <v>2168735</v>
      </c>
      <c r="K22" s="293" t="s">
        <v>933</v>
      </c>
      <c r="L22" s="294" t="s">
        <v>941</v>
      </c>
      <c r="M22" s="299"/>
      <c r="N22" s="293" t="s">
        <v>2891</v>
      </c>
      <c r="O22" s="293">
        <v>685</v>
      </c>
      <c r="P22" s="293"/>
      <c r="Q22" s="293"/>
      <c r="R22" s="293" t="s">
        <v>2892</v>
      </c>
    </row>
    <row r="23" spans="1:18" ht="12.75">
      <c r="A23" s="11"/>
      <c r="B23" s="48"/>
      <c r="C23" s="237">
        <v>2</v>
      </c>
      <c r="D23" s="253" t="s">
        <v>1893</v>
      </c>
      <c r="E23" s="238" t="s">
        <v>1900</v>
      </c>
      <c r="F23" s="80" t="s">
        <v>948</v>
      </c>
      <c r="J23" s="293">
        <v>2168734</v>
      </c>
      <c r="K23" s="293" t="s">
        <v>934</v>
      </c>
      <c r="L23" s="294" t="s">
        <v>942</v>
      </c>
      <c r="M23" s="299"/>
      <c r="N23" s="293" t="s">
        <v>2891</v>
      </c>
      <c r="O23" s="293">
        <v>685.1</v>
      </c>
      <c r="P23" s="293"/>
      <c r="Q23" s="293"/>
      <c r="R23" s="293" t="s">
        <v>2892</v>
      </c>
    </row>
    <row r="24" spans="1:18" ht="12.75">
      <c r="A24" s="11"/>
      <c r="B24" s="48"/>
      <c r="C24" s="237">
        <v>3</v>
      </c>
      <c r="D24" s="253" t="s">
        <v>1894</v>
      </c>
      <c r="E24" s="238" t="s">
        <v>1900</v>
      </c>
      <c r="F24" s="80" t="s">
        <v>949</v>
      </c>
      <c r="J24" s="293">
        <v>2168732</v>
      </c>
      <c r="K24" s="293" t="s">
        <v>935</v>
      </c>
      <c r="L24" s="294" t="s">
        <v>2935</v>
      </c>
      <c r="M24" s="299" t="s">
        <v>944</v>
      </c>
      <c r="N24" s="293" t="s">
        <v>2891</v>
      </c>
      <c r="O24" s="293">
        <v>801</v>
      </c>
      <c r="P24" s="293">
        <v>801.1</v>
      </c>
      <c r="Q24" s="293"/>
      <c r="R24" s="293" t="s">
        <v>2892</v>
      </c>
    </row>
    <row r="25" spans="1:18" ht="12.75">
      <c r="A25" s="11"/>
      <c r="B25" s="48"/>
      <c r="C25" s="237">
        <v>4</v>
      </c>
      <c r="D25" s="253" t="s">
        <v>1895</v>
      </c>
      <c r="E25" s="238" t="s">
        <v>1900</v>
      </c>
      <c r="F25" s="80" t="s">
        <v>950</v>
      </c>
      <c r="J25" s="293">
        <v>2168733</v>
      </c>
      <c r="K25" s="293" t="s">
        <v>936</v>
      </c>
      <c r="L25" s="294" t="s">
        <v>2936</v>
      </c>
      <c r="M25" s="299" t="s">
        <v>943</v>
      </c>
      <c r="N25" s="293" t="s">
        <v>2891</v>
      </c>
      <c r="O25" s="293">
        <v>801.1</v>
      </c>
      <c r="P25" s="293">
        <v>801</v>
      </c>
      <c r="Q25" s="293"/>
      <c r="R25" s="293" t="s">
        <v>2892</v>
      </c>
    </row>
    <row r="26" spans="1:18" ht="15">
      <c r="A26" s="11"/>
      <c r="B26" s="48"/>
      <c r="C26" s="237">
        <v>5</v>
      </c>
      <c r="D26" s="253" t="s">
        <v>1896</v>
      </c>
      <c r="E26" s="238" t="s">
        <v>1900</v>
      </c>
      <c r="F26" s="80" t="s">
        <v>951</v>
      </c>
      <c r="J26" s="293">
        <v>2168730</v>
      </c>
      <c r="K26" s="300" t="s">
        <v>2937</v>
      </c>
      <c r="L26" s="301" t="s">
        <v>2938</v>
      </c>
      <c r="M26" s="299" t="s">
        <v>946</v>
      </c>
      <c r="N26" s="293" t="s">
        <v>2891</v>
      </c>
      <c r="O26" s="293">
        <v>959</v>
      </c>
      <c r="P26" s="293">
        <v>959.1</v>
      </c>
      <c r="Q26" s="293"/>
      <c r="R26" s="293" t="s">
        <v>2892</v>
      </c>
    </row>
    <row r="27" spans="1:18" ht="15">
      <c r="A27" s="11"/>
      <c r="B27" s="48"/>
      <c r="C27" s="237">
        <v>6</v>
      </c>
      <c r="D27" s="253" t="s">
        <v>1897</v>
      </c>
      <c r="E27" s="238" t="s">
        <v>1900</v>
      </c>
      <c r="F27" s="80" t="s">
        <v>951</v>
      </c>
      <c r="J27" s="293">
        <v>2168731</v>
      </c>
      <c r="K27" s="300" t="s">
        <v>2939</v>
      </c>
      <c r="L27" s="301" t="s">
        <v>2940</v>
      </c>
      <c r="M27" s="299" t="s">
        <v>945</v>
      </c>
      <c r="N27" s="293" t="s">
        <v>2891</v>
      </c>
      <c r="O27" s="293">
        <v>959.1</v>
      </c>
      <c r="P27" s="293">
        <v>959</v>
      </c>
      <c r="Q27" s="293"/>
      <c r="R27" s="293" t="s">
        <v>2892</v>
      </c>
    </row>
    <row r="28" spans="1:18" ht="12.75">
      <c r="A28" s="11"/>
      <c r="B28" s="48"/>
      <c r="C28" s="237">
        <v>7</v>
      </c>
      <c r="D28" s="253" t="s">
        <v>1898</v>
      </c>
      <c r="E28" s="238" t="s">
        <v>1900</v>
      </c>
      <c r="F28" s="80" t="s">
        <v>951</v>
      </c>
      <c r="J28" s="302">
        <v>1</v>
      </c>
      <c r="K28" s="293"/>
      <c r="L28" s="295"/>
      <c r="M28" s="303" t="s">
        <v>2941</v>
      </c>
      <c r="N28" s="293"/>
      <c r="O28" s="293"/>
      <c r="P28" s="293">
        <v>969.8</v>
      </c>
      <c r="Q28" s="293"/>
      <c r="R28" s="293" t="s">
        <v>2892</v>
      </c>
    </row>
    <row r="29" spans="1:18" ht="12.75">
      <c r="A29" s="11"/>
      <c r="B29" s="48"/>
      <c r="C29" s="48">
        <v>8</v>
      </c>
      <c r="D29" s="53" t="s">
        <v>153</v>
      </c>
      <c r="E29" s="169" t="s">
        <v>1900</v>
      </c>
      <c r="F29" s="80" t="s">
        <v>952</v>
      </c>
      <c r="J29" s="302">
        <v>2</v>
      </c>
      <c r="K29" s="293"/>
      <c r="L29" s="295"/>
      <c r="M29" s="303" t="s">
        <v>2942</v>
      </c>
      <c r="N29" s="293"/>
      <c r="O29" s="293"/>
      <c r="P29" s="293">
        <v>972.3</v>
      </c>
      <c r="Q29" s="293"/>
      <c r="R29" s="293" t="s">
        <v>2892</v>
      </c>
    </row>
    <row r="30" spans="1:18" ht="12.75">
      <c r="A30" s="11"/>
      <c r="B30" s="48"/>
      <c r="C30" s="48"/>
      <c r="D30" s="53"/>
      <c r="E30" s="169"/>
      <c r="F30" s="80"/>
      <c r="J30" s="302">
        <v>3</v>
      </c>
      <c r="K30" s="293"/>
      <c r="L30" s="295"/>
      <c r="M30" s="303" t="s">
        <v>2943</v>
      </c>
      <c r="N30" s="293"/>
      <c r="O30" s="293"/>
      <c r="P30" s="293">
        <v>974.2</v>
      </c>
      <c r="Q30" s="293"/>
      <c r="R30" s="293" t="s">
        <v>2892</v>
      </c>
    </row>
    <row r="31" spans="1:18" ht="12.75">
      <c r="A31" s="11"/>
      <c r="B31" s="48"/>
      <c r="C31" s="48"/>
      <c r="D31" s="53"/>
      <c r="E31" s="169"/>
      <c r="F31" s="80"/>
      <c r="J31" s="302">
        <v>4</v>
      </c>
      <c r="K31" s="293"/>
      <c r="L31" s="295"/>
      <c r="M31" s="303" t="s">
        <v>2944</v>
      </c>
      <c r="N31" s="293"/>
      <c r="O31" s="293"/>
      <c r="P31" s="293">
        <v>976</v>
      </c>
      <c r="Q31" s="293"/>
      <c r="R31" s="293" t="s">
        <v>2892</v>
      </c>
    </row>
    <row r="32" spans="10:18" ht="12.75">
      <c r="J32" s="302">
        <v>5</v>
      </c>
      <c r="K32" s="293"/>
      <c r="L32" s="295"/>
      <c r="M32" s="303" t="s">
        <v>2945</v>
      </c>
      <c r="N32" s="293"/>
      <c r="O32" s="293"/>
      <c r="P32" s="293">
        <v>977.5</v>
      </c>
      <c r="Q32" s="293"/>
      <c r="R32" s="293" t="s">
        <v>2892</v>
      </c>
    </row>
    <row r="33" spans="1:18" ht="12.75">
      <c r="A33" s="163" t="s">
        <v>1766</v>
      </c>
      <c r="B33" s="32" t="s">
        <v>1123</v>
      </c>
      <c r="C33" s="48">
        <v>1</v>
      </c>
      <c r="D33" s="53" t="s">
        <v>1917</v>
      </c>
      <c r="E33" s="169" t="s">
        <v>1538</v>
      </c>
      <c r="F33" s="273" t="s">
        <v>869</v>
      </c>
      <c r="J33" s="302">
        <v>6</v>
      </c>
      <c r="K33" s="293"/>
      <c r="L33" s="295"/>
      <c r="M33" s="303" t="s">
        <v>2946</v>
      </c>
      <c r="N33" s="293"/>
      <c r="O33" s="293"/>
      <c r="P33" s="293">
        <v>977.5</v>
      </c>
      <c r="Q33" s="293"/>
      <c r="R33" s="293" t="s">
        <v>2892</v>
      </c>
    </row>
    <row r="34" spans="1:18" ht="12.75">
      <c r="A34" s="11"/>
      <c r="B34" s="236" t="s">
        <v>1777</v>
      </c>
      <c r="C34" s="48">
        <v>2</v>
      </c>
      <c r="D34" s="53" t="s">
        <v>1918</v>
      </c>
      <c r="E34" s="169" t="s">
        <v>1539</v>
      </c>
      <c r="F34" s="273" t="s">
        <v>870</v>
      </c>
      <c r="J34" s="302">
        <v>7</v>
      </c>
      <c r="K34" s="293"/>
      <c r="L34" s="295"/>
      <c r="M34" s="303" t="s">
        <v>2947</v>
      </c>
      <c r="N34" s="293"/>
      <c r="O34" s="293"/>
      <c r="P34" s="293">
        <v>977.5</v>
      </c>
      <c r="Q34" s="293"/>
      <c r="R34" s="293" t="s">
        <v>2892</v>
      </c>
    </row>
    <row r="35" spans="1:18" ht="12.75">
      <c r="A35" s="11"/>
      <c r="B35" s="48"/>
      <c r="C35" s="48">
        <v>3</v>
      </c>
      <c r="D35" s="53" t="s">
        <v>1920</v>
      </c>
      <c r="E35" s="169" t="s">
        <v>1540</v>
      </c>
      <c r="F35" s="273" t="s">
        <v>871</v>
      </c>
      <c r="J35" s="302">
        <v>8</v>
      </c>
      <c r="K35" s="293"/>
      <c r="L35" s="295"/>
      <c r="M35" s="303" t="s">
        <v>2948</v>
      </c>
      <c r="N35" s="293"/>
      <c r="O35" s="293"/>
      <c r="P35" s="293">
        <v>982.2</v>
      </c>
      <c r="Q35" s="293"/>
      <c r="R35" s="293" t="s">
        <v>2892</v>
      </c>
    </row>
    <row r="36" spans="1:18" ht="12.75">
      <c r="A36" s="11"/>
      <c r="B36" s="48"/>
      <c r="C36" s="48">
        <v>4</v>
      </c>
      <c r="D36" s="53" t="s">
        <v>1919</v>
      </c>
      <c r="E36" s="169" t="s">
        <v>1541</v>
      </c>
      <c r="F36" s="274" t="s">
        <v>872</v>
      </c>
      <c r="J36" s="304"/>
      <c r="K36" s="304"/>
      <c r="L36" s="294"/>
      <c r="M36" s="305"/>
      <c r="N36" s="304"/>
      <c r="O36" s="304"/>
      <c r="P36" s="304"/>
      <c r="Q36" s="304"/>
      <c r="R36" s="304"/>
    </row>
    <row r="37" spans="1:18" ht="12.75">
      <c r="A37" s="11"/>
      <c r="B37" s="48"/>
      <c r="C37" s="48">
        <v>5</v>
      </c>
      <c r="D37" s="53" t="s">
        <v>1921</v>
      </c>
      <c r="E37" s="169" t="s">
        <v>1542</v>
      </c>
      <c r="F37" s="273" t="s">
        <v>873</v>
      </c>
      <c r="J37" s="293">
        <v>2162950</v>
      </c>
      <c r="K37" s="293" t="s">
        <v>2949</v>
      </c>
      <c r="L37" s="294" t="s">
        <v>2950</v>
      </c>
      <c r="M37" s="295"/>
      <c r="N37" s="293" t="s">
        <v>2951</v>
      </c>
      <c r="O37" s="293">
        <v>324.253</v>
      </c>
      <c r="P37" s="293"/>
      <c r="Q37" s="293"/>
      <c r="R37" s="293" t="s">
        <v>2952</v>
      </c>
    </row>
    <row r="38" spans="1:18" ht="15">
      <c r="A38" s="11"/>
      <c r="B38" s="48"/>
      <c r="C38" s="48">
        <v>6</v>
      </c>
      <c r="D38" s="53" t="s">
        <v>1922</v>
      </c>
      <c r="E38" s="169" t="s">
        <v>1543</v>
      </c>
      <c r="F38" s="273" t="s">
        <v>874</v>
      </c>
      <c r="J38" s="293">
        <v>2162951</v>
      </c>
      <c r="K38" s="293" t="s">
        <v>2953</v>
      </c>
      <c r="L38" s="294" t="s">
        <v>2954</v>
      </c>
      <c r="M38" s="306"/>
      <c r="N38" s="293" t="s">
        <v>2951</v>
      </c>
      <c r="O38" s="293">
        <v>324.253</v>
      </c>
      <c r="P38" s="293"/>
      <c r="Q38" s="293"/>
      <c r="R38" s="293" t="s">
        <v>2952</v>
      </c>
    </row>
    <row r="39" spans="1:18" ht="12.75">
      <c r="A39" s="11"/>
      <c r="B39" s="48"/>
      <c r="C39" s="48">
        <v>7</v>
      </c>
      <c r="D39" s="53" t="s">
        <v>1923</v>
      </c>
      <c r="E39" s="169" t="s">
        <v>1544</v>
      </c>
      <c r="F39" s="273" t="s">
        <v>875</v>
      </c>
      <c r="J39" s="293">
        <v>2162952</v>
      </c>
      <c r="K39" s="293" t="s">
        <v>2955</v>
      </c>
      <c r="L39" s="294" t="s">
        <v>2956</v>
      </c>
      <c r="M39" s="295"/>
      <c r="N39" s="293" t="s">
        <v>2951</v>
      </c>
      <c r="O39" s="293">
        <v>329.0085</v>
      </c>
      <c r="P39" s="293"/>
      <c r="Q39" s="293"/>
      <c r="R39" s="293" t="s">
        <v>2952</v>
      </c>
    </row>
    <row r="40" spans="1:18" ht="12.75">
      <c r="A40" s="11"/>
      <c r="B40" s="48"/>
      <c r="C40" s="48">
        <v>8</v>
      </c>
      <c r="D40" s="53" t="s">
        <v>1924</v>
      </c>
      <c r="E40" s="169" t="s">
        <v>1545</v>
      </c>
      <c r="F40" s="273" t="s">
        <v>876</v>
      </c>
      <c r="J40" s="293">
        <v>2162953</v>
      </c>
      <c r="K40" s="293" t="s">
        <v>2957</v>
      </c>
      <c r="L40" s="294" t="s">
        <v>2958</v>
      </c>
      <c r="M40" s="295"/>
      <c r="N40" s="293" t="s">
        <v>2951</v>
      </c>
      <c r="O40" s="293">
        <v>329.0085</v>
      </c>
      <c r="P40" s="293"/>
      <c r="Q40" s="293"/>
      <c r="R40" s="293" t="s">
        <v>2952</v>
      </c>
    </row>
    <row r="41" spans="1:18" ht="12.75">
      <c r="A41" s="11"/>
      <c r="B41" s="48"/>
      <c r="C41" s="48"/>
      <c r="D41" s="48"/>
      <c r="E41" s="169"/>
      <c r="F41" s="90"/>
      <c r="J41" s="293">
        <v>2162954</v>
      </c>
      <c r="K41" s="293" t="s">
        <v>2959</v>
      </c>
      <c r="L41" s="294" t="s">
        <v>2960</v>
      </c>
      <c r="M41" s="295"/>
      <c r="N41" s="293" t="s">
        <v>2951</v>
      </c>
      <c r="O41" s="293">
        <v>332.5155</v>
      </c>
      <c r="P41" s="293"/>
      <c r="Q41" s="293"/>
      <c r="R41" s="293" t="s">
        <v>2952</v>
      </c>
    </row>
    <row r="42" spans="1:18" ht="12.75">
      <c r="A42" s="163" t="s">
        <v>1768</v>
      </c>
      <c r="B42" s="32" t="s">
        <v>1124</v>
      </c>
      <c r="C42" s="48">
        <v>1</v>
      </c>
      <c r="D42" s="53" t="s">
        <v>1925</v>
      </c>
      <c r="E42" s="169" t="s">
        <v>1546</v>
      </c>
      <c r="F42" s="273" t="s">
        <v>877</v>
      </c>
      <c r="J42" s="293">
        <v>2162955</v>
      </c>
      <c r="K42" s="293" t="s">
        <v>2961</v>
      </c>
      <c r="L42" s="294" t="s">
        <v>2962</v>
      </c>
      <c r="M42" s="295"/>
      <c r="N42" s="293" t="s">
        <v>2951</v>
      </c>
      <c r="O42" s="293">
        <v>332.5155</v>
      </c>
      <c r="P42" s="293"/>
      <c r="Q42" s="293"/>
      <c r="R42" s="293" t="s">
        <v>2952</v>
      </c>
    </row>
    <row r="43" spans="1:18" ht="12.75">
      <c r="A43" s="11"/>
      <c r="B43" s="48"/>
      <c r="C43" s="48">
        <v>2</v>
      </c>
      <c r="D43" s="53" t="s">
        <v>1926</v>
      </c>
      <c r="E43" s="169" t="s">
        <v>1547</v>
      </c>
      <c r="F43" s="273" t="s">
        <v>878</v>
      </c>
      <c r="J43" s="296">
        <v>2162958</v>
      </c>
      <c r="K43" s="296" t="s">
        <v>2963</v>
      </c>
      <c r="L43" s="294" t="s">
        <v>2964</v>
      </c>
      <c r="M43" s="307" t="s">
        <v>2965</v>
      </c>
      <c r="N43" s="293" t="s">
        <v>2951</v>
      </c>
      <c r="O43" s="293">
        <v>354.461184</v>
      </c>
      <c r="P43" s="293"/>
      <c r="Q43" s="305">
        <v>16808.058</v>
      </c>
      <c r="R43" s="293" t="s">
        <v>2952</v>
      </c>
    </row>
    <row r="44" spans="1:18" ht="12.75">
      <c r="A44" s="11"/>
      <c r="B44" s="48"/>
      <c r="C44" s="48">
        <v>3</v>
      </c>
      <c r="D44" s="53" t="s">
        <v>1927</v>
      </c>
      <c r="E44" s="169" t="s">
        <v>1548</v>
      </c>
      <c r="F44" s="273" t="s">
        <v>879</v>
      </c>
      <c r="J44" s="296">
        <v>2162962</v>
      </c>
      <c r="K44" s="296" t="s">
        <v>2966</v>
      </c>
      <c r="L44" s="294" t="s">
        <v>2967</v>
      </c>
      <c r="M44" s="307" t="s">
        <v>2968</v>
      </c>
      <c r="N44" s="293" t="s">
        <v>2951</v>
      </c>
      <c r="O44" s="293">
        <v>364.256184</v>
      </c>
      <c r="P44" s="293"/>
      <c r="Q44" s="305">
        <v>16817.852</v>
      </c>
      <c r="R44" s="293" t="s">
        <v>2952</v>
      </c>
    </row>
    <row r="45" spans="1:18" ht="12.75">
      <c r="A45" s="11"/>
      <c r="B45" s="48"/>
      <c r="C45" s="48">
        <v>4</v>
      </c>
      <c r="D45" s="53" t="s">
        <v>1928</v>
      </c>
      <c r="E45" s="169" t="s">
        <v>1549</v>
      </c>
      <c r="F45" s="273" t="s">
        <v>880</v>
      </c>
      <c r="J45" s="293">
        <v>2162967</v>
      </c>
      <c r="K45" s="293" t="s">
        <v>2969</v>
      </c>
      <c r="L45" s="294" t="s">
        <v>2970</v>
      </c>
      <c r="M45" s="305" t="s">
        <v>2971</v>
      </c>
      <c r="N45" s="293" t="s">
        <v>2951</v>
      </c>
      <c r="O45" s="293">
        <v>377.956184</v>
      </c>
      <c r="P45" s="293"/>
      <c r="Q45" s="293"/>
      <c r="R45" s="293" t="s">
        <v>2952</v>
      </c>
    </row>
    <row r="46" spans="1:18" ht="12.75">
      <c r="A46" s="11"/>
      <c r="B46" s="48"/>
      <c r="C46" s="48">
        <v>5</v>
      </c>
      <c r="D46" s="53" t="s">
        <v>1929</v>
      </c>
      <c r="E46" s="169" t="s">
        <v>1551</v>
      </c>
      <c r="F46" s="273" t="s">
        <v>881</v>
      </c>
      <c r="J46" s="293">
        <v>2168746</v>
      </c>
      <c r="K46" s="293" t="s">
        <v>869</v>
      </c>
      <c r="L46" s="294" t="s">
        <v>885</v>
      </c>
      <c r="M46" s="305"/>
      <c r="N46" s="293" t="s">
        <v>2951</v>
      </c>
      <c r="O46" s="293">
        <v>384</v>
      </c>
      <c r="P46" s="293"/>
      <c r="Q46" s="293"/>
      <c r="R46" s="293" t="s">
        <v>2952</v>
      </c>
    </row>
    <row r="47" spans="1:18" ht="12.75">
      <c r="A47" s="11"/>
      <c r="B47" s="48"/>
      <c r="C47" s="48">
        <v>6</v>
      </c>
      <c r="D47" s="53" t="s">
        <v>1930</v>
      </c>
      <c r="E47" s="169" t="s">
        <v>1554</v>
      </c>
      <c r="F47" s="273" t="s">
        <v>882</v>
      </c>
      <c r="J47" s="293">
        <v>2168747</v>
      </c>
      <c r="K47" s="293" t="s">
        <v>870</v>
      </c>
      <c r="L47" s="294" t="s">
        <v>886</v>
      </c>
      <c r="M47" s="295"/>
      <c r="N47" s="293" t="s">
        <v>2951</v>
      </c>
      <c r="O47" s="293">
        <v>384.1</v>
      </c>
      <c r="P47" s="293"/>
      <c r="Q47" s="293"/>
      <c r="R47" s="293" t="s">
        <v>2952</v>
      </c>
    </row>
    <row r="48" spans="1:18" ht="12.75">
      <c r="A48" s="11"/>
      <c r="B48" s="48"/>
      <c r="C48" s="48">
        <v>7</v>
      </c>
      <c r="D48" s="53" t="s">
        <v>1938</v>
      </c>
      <c r="E48" s="169" t="s">
        <v>1552</v>
      </c>
      <c r="F48" s="80" t="s">
        <v>883</v>
      </c>
      <c r="J48" s="293">
        <v>2162982</v>
      </c>
      <c r="K48" s="293" t="s">
        <v>2972</v>
      </c>
      <c r="L48" s="294" t="s">
        <v>2973</v>
      </c>
      <c r="M48" s="305" t="s">
        <v>2974</v>
      </c>
      <c r="N48" s="293" t="s">
        <v>2951</v>
      </c>
      <c r="O48" s="293">
        <v>416.153</v>
      </c>
      <c r="P48" s="293"/>
      <c r="Q48" s="293"/>
      <c r="R48" s="293" t="s">
        <v>2952</v>
      </c>
    </row>
    <row r="49" spans="1:18" ht="12.75">
      <c r="A49" s="11"/>
      <c r="B49" s="48"/>
      <c r="C49" s="48">
        <v>8</v>
      </c>
      <c r="D49" s="53" t="s">
        <v>1130</v>
      </c>
      <c r="E49" s="169" t="s">
        <v>1553</v>
      </c>
      <c r="F49" s="80" t="s">
        <v>884</v>
      </c>
      <c r="J49" s="293">
        <v>2168749</v>
      </c>
      <c r="K49" s="293" t="s">
        <v>872</v>
      </c>
      <c r="L49" s="294" t="s">
        <v>2975</v>
      </c>
      <c r="M49" s="305" t="s">
        <v>887</v>
      </c>
      <c r="N49" s="293" t="s">
        <v>2951</v>
      </c>
      <c r="O49" s="293">
        <v>421</v>
      </c>
      <c r="P49" s="293">
        <v>421.1</v>
      </c>
      <c r="Q49" s="293"/>
      <c r="R49" s="293" t="s">
        <v>2952</v>
      </c>
    </row>
    <row r="50" spans="1:18" ht="12.75">
      <c r="A50" s="11"/>
      <c r="B50" s="48"/>
      <c r="C50" s="48"/>
      <c r="D50" s="53"/>
      <c r="E50" s="169"/>
      <c r="F50" s="54"/>
      <c r="J50" s="293">
        <v>2168748</v>
      </c>
      <c r="K50" s="293" t="s">
        <v>871</v>
      </c>
      <c r="L50" s="294" t="s">
        <v>2976</v>
      </c>
      <c r="M50" s="305" t="s">
        <v>888</v>
      </c>
      <c r="N50" s="293" t="s">
        <v>2951</v>
      </c>
      <c r="O50" s="293">
        <v>421.1</v>
      </c>
      <c r="P50" s="293">
        <v>421</v>
      </c>
      <c r="Q50" s="293"/>
      <c r="R50" s="293" t="s">
        <v>2952</v>
      </c>
    </row>
    <row r="51" spans="1:18" ht="12.75">
      <c r="A51" s="33" t="s">
        <v>1939</v>
      </c>
      <c r="B51" s="32" t="s">
        <v>1125</v>
      </c>
      <c r="C51" s="237">
        <v>1</v>
      </c>
      <c r="D51" s="253" t="s">
        <v>1931</v>
      </c>
      <c r="E51" s="238" t="s">
        <v>1940</v>
      </c>
      <c r="F51" s="80" t="s">
        <v>901</v>
      </c>
      <c r="J51" s="293">
        <v>2168751</v>
      </c>
      <c r="K51" s="293" t="s">
        <v>2977</v>
      </c>
      <c r="L51" s="294" t="s">
        <v>2978</v>
      </c>
      <c r="M51" s="305" t="s">
        <v>889</v>
      </c>
      <c r="N51" s="293" t="s">
        <v>2951</v>
      </c>
      <c r="O51" s="293">
        <v>448</v>
      </c>
      <c r="P51" s="293">
        <v>448.8</v>
      </c>
      <c r="Q51" s="305">
        <v>16903.4</v>
      </c>
      <c r="R51" s="293" t="s">
        <v>2952</v>
      </c>
    </row>
    <row r="52" spans="1:18" ht="12.75">
      <c r="A52" s="11"/>
      <c r="B52" s="48"/>
      <c r="C52" s="237">
        <v>2</v>
      </c>
      <c r="D52" s="253" t="s">
        <v>1932</v>
      </c>
      <c r="E52" s="238" t="s">
        <v>1940</v>
      </c>
      <c r="F52" s="90" t="s">
        <v>902</v>
      </c>
      <c r="J52" s="293">
        <v>2168750</v>
      </c>
      <c r="K52" s="293" t="s">
        <v>2979</v>
      </c>
      <c r="L52" s="294" t="s">
        <v>2980</v>
      </c>
      <c r="M52" s="305" t="s">
        <v>890</v>
      </c>
      <c r="N52" s="293" t="s">
        <v>2951</v>
      </c>
      <c r="O52" s="293">
        <v>448.1</v>
      </c>
      <c r="P52" s="293">
        <v>448.7</v>
      </c>
      <c r="Q52" s="305">
        <v>16903.4</v>
      </c>
      <c r="R52" s="293" t="s">
        <v>2952</v>
      </c>
    </row>
    <row r="53" spans="1:18" ht="12.75">
      <c r="A53" s="11"/>
      <c r="B53" s="48"/>
      <c r="C53" s="237">
        <v>3</v>
      </c>
      <c r="D53" s="253" t="s">
        <v>1933</v>
      </c>
      <c r="E53" s="238" t="s">
        <v>1940</v>
      </c>
      <c r="F53" s="90" t="s">
        <v>903</v>
      </c>
      <c r="J53" s="293">
        <v>2168752</v>
      </c>
      <c r="K53" s="293" t="s">
        <v>875</v>
      </c>
      <c r="L53" s="294" t="s">
        <v>891</v>
      </c>
      <c r="M53" s="295"/>
      <c r="N53" s="293" t="s">
        <v>2951</v>
      </c>
      <c r="O53" s="293">
        <v>479</v>
      </c>
      <c r="P53" s="293"/>
      <c r="Q53" s="293"/>
      <c r="R53" s="293" t="s">
        <v>2952</v>
      </c>
    </row>
    <row r="54" spans="1:18" ht="12.75">
      <c r="A54" s="11"/>
      <c r="B54" s="48"/>
      <c r="C54" s="237">
        <v>4</v>
      </c>
      <c r="D54" s="253" t="s">
        <v>1934</v>
      </c>
      <c r="E54" s="238" t="s">
        <v>1940</v>
      </c>
      <c r="F54" s="90" t="s">
        <v>904</v>
      </c>
      <c r="J54" s="293">
        <v>2168753</v>
      </c>
      <c r="K54" s="293" t="s">
        <v>876</v>
      </c>
      <c r="L54" s="294" t="s">
        <v>892</v>
      </c>
      <c r="M54" s="295"/>
      <c r="N54" s="293" t="s">
        <v>2951</v>
      </c>
      <c r="O54" s="293">
        <v>479.1</v>
      </c>
      <c r="P54" s="293"/>
      <c r="Q54" s="293"/>
      <c r="R54" s="293" t="s">
        <v>2952</v>
      </c>
    </row>
    <row r="55" spans="1:18" ht="12.75">
      <c r="A55" s="11"/>
      <c r="B55" s="48"/>
      <c r="C55" s="237">
        <v>5</v>
      </c>
      <c r="D55" s="253" t="s">
        <v>1935</v>
      </c>
      <c r="E55" s="238" t="s">
        <v>1940</v>
      </c>
      <c r="F55" s="90" t="s">
        <v>905</v>
      </c>
      <c r="J55" s="293">
        <v>2168755</v>
      </c>
      <c r="K55" s="293" t="s">
        <v>877</v>
      </c>
      <c r="L55" s="294" t="s">
        <v>2981</v>
      </c>
      <c r="M55" s="295"/>
      <c r="N55" s="293" t="s">
        <v>2951</v>
      </c>
      <c r="O55" s="293">
        <v>586</v>
      </c>
      <c r="P55" s="293"/>
      <c r="Q55" s="293"/>
      <c r="R55" s="293" t="s">
        <v>2952</v>
      </c>
    </row>
    <row r="56" spans="1:18" ht="12.75">
      <c r="A56" s="11"/>
      <c r="B56" s="48"/>
      <c r="C56" s="237">
        <v>6</v>
      </c>
      <c r="D56" s="253" t="s">
        <v>1936</v>
      </c>
      <c r="E56" s="238" t="s">
        <v>1940</v>
      </c>
      <c r="F56" s="90" t="s">
        <v>905</v>
      </c>
      <c r="J56" s="293">
        <v>2168754</v>
      </c>
      <c r="K56" s="293" t="s">
        <v>878</v>
      </c>
      <c r="L56" s="294" t="s">
        <v>2982</v>
      </c>
      <c r="M56" s="295"/>
      <c r="N56" s="293" t="s">
        <v>2951</v>
      </c>
      <c r="O56" s="293">
        <v>586.1</v>
      </c>
      <c r="P56" s="293"/>
      <c r="Q56" s="293"/>
      <c r="R56" s="293" t="s">
        <v>2952</v>
      </c>
    </row>
    <row r="57" spans="1:18" ht="12.75">
      <c r="A57" s="11"/>
      <c r="B57" s="48"/>
      <c r="C57" s="237">
        <v>7</v>
      </c>
      <c r="D57" s="253" t="s">
        <v>1937</v>
      </c>
      <c r="E57" s="238" t="s">
        <v>1940</v>
      </c>
      <c r="F57" s="90" t="s">
        <v>905</v>
      </c>
      <c r="J57" s="293">
        <v>2168756</v>
      </c>
      <c r="K57" s="293" t="s">
        <v>879</v>
      </c>
      <c r="L57" s="294" t="s">
        <v>895</v>
      </c>
      <c r="M57" s="295"/>
      <c r="N57" s="293" t="s">
        <v>2951</v>
      </c>
      <c r="O57" s="293">
        <v>685</v>
      </c>
      <c r="P57" s="293"/>
      <c r="Q57" s="293"/>
      <c r="R57" s="293" t="s">
        <v>2952</v>
      </c>
    </row>
    <row r="58" spans="1:18" ht="12.75">
      <c r="A58" s="11"/>
      <c r="B58" s="48"/>
      <c r="C58" s="48">
        <v>8</v>
      </c>
      <c r="D58" s="53" t="s">
        <v>154</v>
      </c>
      <c r="E58" s="169" t="s">
        <v>1940</v>
      </c>
      <c r="F58" s="80" t="s">
        <v>906</v>
      </c>
      <c r="J58" s="293">
        <v>2168757</v>
      </c>
      <c r="K58" s="293" t="s">
        <v>880</v>
      </c>
      <c r="L58" s="294" t="s">
        <v>896</v>
      </c>
      <c r="M58" s="295"/>
      <c r="N58" s="293" t="s">
        <v>2951</v>
      </c>
      <c r="O58" s="293">
        <v>685.1</v>
      </c>
      <c r="P58" s="293"/>
      <c r="Q58" s="293"/>
      <c r="R58" s="293" t="s">
        <v>2952</v>
      </c>
    </row>
    <row r="59" spans="6:18" ht="12.75">
      <c r="F59" s="88"/>
      <c r="J59" s="293">
        <v>2168759</v>
      </c>
      <c r="K59" s="293" t="s">
        <v>881</v>
      </c>
      <c r="L59" s="295" t="s">
        <v>2983</v>
      </c>
      <c r="M59" s="305" t="s">
        <v>898</v>
      </c>
      <c r="N59" s="293" t="s">
        <v>2951</v>
      </c>
      <c r="O59" s="293">
        <v>801</v>
      </c>
      <c r="P59" s="293">
        <v>801.1</v>
      </c>
      <c r="Q59" s="293"/>
      <c r="R59" s="293" t="s">
        <v>2952</v>
      </c>
    </row>
    <row r="60" spans="10:18" ht="12.75">
      <c r="J60" s="293">
        <v>2168758</v>
      </c>
      <c r="K60" s="293" t="s">
        <v>882</v>
      </c>
      <c r="L60" s="295" t="s">
        <v>2984</v>
      </c>
      <c r="M60" s="305" t="s">
        <v>897</v>
      </c>
      <c r="N60" s="293" t="s">
        <v>2951</v>
      </c>
      <c r="O60" s="293">
        <v>801.1</v>
      </c>
      <c r="P60" s="293">
        <v>801</v>
      </c>
      <c r="Q60" s="293"/>
      <c r="R60" s="293" t="s">
        <v>2952</v>
      </c>
    </row>
    <row r="61" spans="10:18" ht="15">
      <c r="J61" s="293">
        <v>2168761</v>
      </c>
      <c r="K61" s="300" t="s">
        <v>2985</v>
      </c>
      <c r="L61" s="308" t="s">
        <v>2986</v>
      </c>
      <c r="M61" s="309" t="s">
        <v>900</v>
      </c>
      <c r="N61" s="293" t="s">
        <v>2951</v>
      </c>
      <c r="O61" s="293">
        <v>959</v>
      </c>
      <c r="P61" s="293">
        <v>959.1</v>
      </c>
      <c r="Q61" s="293"/>
      <c r="R61" s="293" t="s">
        <v>2952</v>
      </c>
    </row>
    <row r="62" spans="10:18" ht="15">
      <c r="J62" s="293">
        <v>2168760</v>
      </c>
      <c r="K62" s="300" t="s">
        <v>2987</v>
      </c>
      <c r="L62" s="308" t="s">
        <v>2988</v>
      </c>
      <c r="M62" s="309" t="s">
        <v>899</v>
      </c>
      <c r="N62" s="293" t="s">
        <v>2951</v>
      </c>
      <c r="O62" s="293">
        <v>959.1</v>
      </c>
      <c r="P62" s="293">
        <v>959</v>
      </c>
      <c r="Q62" s="293"/>
      <c r="R62" s="293" t="s">
        <v>2952</v>
      </c>
    </row>
    <row r="63" spans="10:18" ht="12.75">
      <c r="J63" s="302">
        <v>1</v>
      </c>
      <c r="K63" s="293"/>
      <c r="L63" s="295"/>
      <c r="M63" s="303" t="s">
        <v>2989</v>
      </c>
      <c r="N63" s="293"/>
      <c r="O63" s="293"/>
      <c r="P63" s="293">
        <v>969.7</v>
      </c>
      <c r="Q63" s="293"/>
      <c r="R63" s="293" t="s">
        <v>2952</v>
      </c>
    </row>
    <row r="64" spans="10:18" ht="12.75">
      <c r="J64" s="302">
        <v>2</v>
      </c>
      <c r="K64" s="293"/>
      <c r="L64" s="295"/>
      <c r="M64" s="303" t="s">
        <v>2990</v>
      </c>
      <c r="N64" s="293"/>
      <c r="O64" s="293"/>
      <c r="P64" s="293">
        <v>972.3</v>
      </c>
      <c r="Q64" s="293"/>
      <c r="R64" s="293" t="s">
        <v>2952</v>
      </c>
    </row>
    <row r="65" spans="10:18" ht="12.75">
      <c r="J65" s="302">
        <v>3</v>
      </c>
      <c r="K65" s="293"/>
      <c r="L65" s="295"/>
      <c r="M65" s="303" t="s">
        <v>2991</v>
      </c>
      <c r="N65" s="293"/>
      <c r="O65" s="293"/>
      <c r="P65" s="293">
        <v>974.2</v>
      </c>
      <c r="Q65" s="293"/>
      <c r="R65" s="293" t="s">
        <v>2952</v>
      </c>
    </row>
    <row r="66" spans="10:18" ht="12.75">
      <c r="J66" s="302">
        <v>4</v>
      </c>
      <c r="K66" s="293"/>
      <c r="L66" s="295"/>
      <c r="M66" s="303" t="s">
        <v>2992</v>
      </c>
      <c r="N66" s="293"/>
      <c r="O66" s="293"/>
      <c r="P66" s="293">
        <v>976</v>
      </c>
      <c r="Q66" s="293"/>
      <c r="R66" s="293" t="s">
        <v>2952</v>
      </c>
    </row>
    <row r="67" spans="10:18" ht="12.75">
      <c r="J67" s="302">
        <v>5</v>
      </c>
      <c r="K67" s="293"/>
      <c r="L67" s="295"/>
      <c r="M67" s="303" t="s">
        <v>2993</v>
      </c>
      <c r="N67" s="293"/>
      <c r="O67" s="293"/>
      <c r="P67" s="293">
        <v>977.5</v>
      </c>
      <c r="Q67" s="293"/>
      <c r="R67" s="293" t="s">
        <v>2952</v>
      </c>
    </row>
    <row r="68" spans="10:18" ht="12.75">
      <c r="J68" s="302">
        <v>6</v>
      </c>
      <c r="K68" s="293"/>
      <c r="L68" s="295"/>
      <c r="M68" s="303" t="s">
        <v>2994</v>
      </c>
      <c r="N68" s="293"/>
      <c r="O68" s="293"/>
      <c r="P68" s="293">
        <v>977.5</v>
      </c>
      <c r="Q68" s="293"/>
      <c r="R68" s="293" t="s">
        <v>2952</v>
      </c>
    </row>
    <row r="69" spans="10:18" ht="12.75">
      <c r="J69" s="302">
        <v>7</v>
      </c>
      <c r="K69" s="293"/>
      <c r="L69" s="295"/>
      <c r="M69" s="303" t="s">
        <v>2995</v>
      </c>
      <c r="N69" s="293"/>
      <c r="O69" s="293"/>
      <c r="P69" s="293">
        <v>977.5</v>
      </c>
      <c r="Q69" s="293"/>
      <c r="R69" s="293" t="s">
        <v>2952</v>
      </c>
    </row>
    <row r="70" spans="10:18" ht="12.75">
      <c r="J70" s="302">
        <v>8</v>
      </c>
      <c r="K70" s="293"/>
      <c r="L70" s="295"/>
      <c r="M70" s="303" t="s">
        <v>2996</v>
      </c>
      <c r="N70" s="293"/>
      <c r="O70" s="293"/>
      <c r="P70" s="293">
        <v>982.2</v>
      </c>
      <c r="Q70" s="293"/>
      <c r="R70" s="293" t="s">
        <v>2952</v>
      </c>
    </row>
    <row r="71" spans="10:18" ht="12.75">
      <c r="J71" s="293"/>
      <c r="K71" s="293"/>
      <c r="L71" s="295"/>
      <c r="M71" s="295"/>
      <c r="N71" s="293"/>
      <c r="O71" s="293"/>
      <c r="P71" s="293"/>
      <c r="Q71" s="293"/>
      <c r="R71" s="293"/>
    </row>
  </sheetData>
  <printOptions/>
  <pageMargins left="0.75" right="0.75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2008-06-23T09:58:39Z</cp:lastPrinted>
  <dcterms:created xsi:type="dcterms:W3CDTF">2002-06-24T13:03:44Z</dcterms:created>
  <dcterms:modified xsi:type="dcterms:W3CDTF">2008-06-25T12:48:03Z</dcterms:modified>
  <cp:category/>
  <cp:version/>
  <cp:contentType/>
  <cp:contentStatus/>
</cp:coreProperties>
</file>