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 " sheetId="1" r:id="rId1"/>
    <sheet name="sheet" sheetId="2" r:id="rId2"/>
    <sheet name="Time to sending" sheetId="3" r:id="rId3"/>
    <sheet name="Spacers" sheetId="4" r:id="rId4"/>
  </sheets>
  <definedNames>
    <definedName name="_xlnm.Print_Area" localSheetId="1">'sheet'!$Z$17</definedName>
    <definedName name="Z_1E92D746_8DA4_46FE_A015_5B53E5097C4F_.wvu.PrintArea" localSheetId="1" hidden="1">'sheet'!$A$1:$AM$80</definedName>
    <definedName name="Z_63DF7B8E_55FC_4540_9521_9B1B7D3BF258_.wvu.PrintArea" localSheetId="1" hidden="1">'sheet'!$Z$17</definedName>
    <definedName name="Z_D1CD6718_E2E1_4B10_85C2_94715777E867_.wvu.PrintArea" localSheetId="1" hidden="1">'sheet'!$A$1:$Y$79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N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N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M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L1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in m
0.082 /ion
</t>
        </r>
      </text>
    </comment>
    <comment ref="I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N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N19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N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90+
7/12:300+208</t>
        </r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to check - wrong value!
</t>
        </r>
      </text>
    </comment>
    <comment ref="N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50 +3750?
</t>
        </r>
      </text>
    </comment>
    <comment ref="N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Q3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S3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S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S3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S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C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N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3986+
1025+
(6 spare washers)
</t>
        </r>
        <r>
          <rPr>
            <sz val="10"/>
            <rFont val="Arial"/>
            <family val="0"/>
          </rPr>
          <t xml:space="preserve">eholzer: wrong value
correct value: 7406
</t>
        </r>
        <r>
          <rPr>
            <sz val="10"/>
            <rFont val="Arial"/>
            <family val="0"/>
          </rPr>
          <t xml:space="preserve">
</t>
        </r>
      </text>
    </comment>
    <comment ref="N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N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N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P57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27.10+2wks
</t>
        </r>
      </text>
    </comment>
    <comment ref="A5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S5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6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V62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V6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V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V6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V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V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V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V6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E7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I7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72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72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7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7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U1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</commentList>
</comments>
</file>

<file path=xl/sharedStrings.xml><?xml version="1.0" encoding="utf-8"?>
<sst xmlns="http://schemas.openxmlformats.org/spreadsheetml/2006/main" count="505" uniqueCount="302">
  <si>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</si>
  <si>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</si>
  <si>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</si>
  <si>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</si>
  <si>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</si>
  <si>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</si>
  <si>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</si>
  <si>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</si>
  <si>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</si>
  <si>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</si>
  <si>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</si>
  <si>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</si>
  <si>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</si>
  <si>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</si>
  <si>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</si>
  <si>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</si>
  <si>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</si>
  <si>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</si>
  <si>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</si>
  <si>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</si>
  <si>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</si>
  <si>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</si>
  <si>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</si>
  <si>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</si>
  <si>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</si>
  <si>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</si>
  <si>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</si>
  <si>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</si>
  <si>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</si>
  <si>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</si>
  <si>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</si>
  <si>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</si>
  <si>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</si>
  <si>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</si>
  <si>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</si>
  <si>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</si>
  <si>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</si>
  <si>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</si>
  <si>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</si>
  <si>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</si>
  <si>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</si>
  <si>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</si>
  <si>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</si>
  <si>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</si>
  <si>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</si>
  <si>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</si>
  <si>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</si>
  <si>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</si>
  <si>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</si>
  <si>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</si>
  <si>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</si>
  <si>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</si>
  <si>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</si>
  <si>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</si>
  <si>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</si>
  <si>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</si>
  <si>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</si>
  <si>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</si>
  <si>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</si>
  <si>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</si>
  <si>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CERN, material</t>
  </si>
  <si>
    <t>Al electrodes 0.5 AL material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</si>
  <si>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</si>
  <si>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</si>
  <si>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</si>
  <si>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</si>
  <si>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</si>
  <si>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</si>
  <si>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</si>
  <si>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</si>
  <si>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</si>
  <si>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</si>
  <si>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</si>
  <si>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</si>
  <si>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</si>
  <si>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</si>
  <si>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</si>
  <si>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</si>
  <si>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</si>
  <si>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</si>
  <si>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</si>
  <si>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</si>
  <si>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</si>
  <si>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</si>
  <si>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</si>
  <si>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</si>
  <si>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</si>
  <si>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</si>
  <si>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</si>
  <si>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</si>
  <si>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</si>
  <si>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</si>
  <si>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 plate LHCBLM__0003, 316L</t>
  </si>
  <si>
    <t>CL1932975 +??</t>
  </si>
  <si>
    <t>CA1390916</t>
  </si>
  <si>
    <t>el.box cover rondel, 304L, 5mm, material</t>
  </si>
  <si>
    <t>external plate  LHCBLM__0037, manufacture</t>
  </si>
  <si>
    <t>st steel sheet LHCBLM__0037, material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</si>
  <si>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</si>
  <si>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</si>
  <si>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</si>
  <si>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</si>
  <si>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</si>
  <si>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</si>
  <si>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</si>
  <si>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</si>
  <si>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</si>
  <si>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</si>
  <si>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cover  plate LHCBLM__0003, 316L, material</t>
  </si>
  <si>
    <t>GF</t>
  </si>
  <si>
    <t>bot. cov. disk LHCBLM__0006, 316L, 5mm</t>
  </si>
  <si>
    <t>EBH??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</si>
  <si>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</si>
  <si>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</si>
  <si>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</si>
  <si>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</si>
  <si>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</si>
  <si>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</si>
  <si>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</si>
  <si>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</si>
  <si>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</si>
  <si>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</si>
  <si>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</si>
  <si>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</si>
  <si>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</si>
  <si>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</si>
  <si>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</si>
  <si>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34 "spare"</t>
  </si>
  <si>
    <t>29.11.2005</t>
  </si>
  <si>
    <t>29.11.2004</t>
  </si>
  <si>
    <t>label (self adhesive) for chambers</t>
  </si>
  <si>
    <t>07.12.2005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</si>
  <si>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</si>
  <si>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</si>
  <si>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</si>
  <si>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</si>
  <si>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</si>
  <si>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</si>
  <si>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</si>
  <si>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</si>
  <si>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cutting and anealing of copper tube</t>
  </si>
  <si>
    <t>to be shippied Protvino06</t>
  </si>
  <si>
    <t>shipped to Protvino 2005</t>
  </si>
  <si>
    <t>latest delivery schedule</t>
  </si>
  <si>
    <t xml:space="preserve"> date of receiving first/next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</si>
  <si>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</si>
  <si>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</si>
  <si>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</si>
  <si>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</si>
  <si>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</si>
  <si>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</si>
  <si>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</si>
  <si>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</si>
  <si>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25000 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</si>
  <si>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</si>
  <si>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</si>
  <si>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</si>
  <si>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</si>
  <si>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</si>
  <si>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</si>
  <si>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</si>
  <si>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</si>
  <si>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</si>
  <si>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</si>
  <si>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</si>
  <si>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</si>
  <si>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</si>
  <si>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50+??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</si>
  <si>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</si>
  <si>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</si>
  <si>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</si>
  <si>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</si>
  <si>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</si>
  <si>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</si>
  <si>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</si>
  <si>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</si>
  <si>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</si>
  <si>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</si>
  <si>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</si>
  <si>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</si>
  <si>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</si>
  <si>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</si>
  <si>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</si>
  <si>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to count</t>
  </si>
  <si>
    <t>nut M4-A4 ISO4032</t>
  </si>
  <si>
    <t>25kg</t>
  </si>
  <si>
    <t>RT</t>
  </si>
  <si>
    <t>check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</si>
  <si>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</si>
  <si>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</si>
  <si>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</si>
  <si>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</si>
  <si>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</si>
  <si>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</si>
  <si>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</si>
  <si>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check amount</t>
  </si>
  <si>
    <t>~9000</t>
  </si>
  <si>
    <t>50+~4000</t>
  </si>
  <si>
    <t>all arrived</t>
  </si>
  <si>
    <t>see next page</t>
  </si>
  <si>
    <t>98-6.3.,900-15.3.</t>
  </si>
  <si>
    <t>shipped to Protvino 2006</t>
  </si>
  <si>
    <t>2379</t>
  </si>
  <si>
    <t>2318</t>
  </si>
  <si>
    <t>100</t>
  </si>
  <si>
    <t>137500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</si>
  <si>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</si>
  <si>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</si>
  <si>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</si>
  <si>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</si>
  <si>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</si>
  <si>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</si>
  <si>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</si>
  <si>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</si>
  <si>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</si>
  <si>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</si>
  <si>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</si>
  <si>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</si>
  <si>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</si>
  <si>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</si>
  <si>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shipped to Protvino / IC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</si>
  <si>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</si>
  <si>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</si>
  <si>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</si>
  <si>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</si>
  <si>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</si>
  <si>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</si>
  <si>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</si>
  <si>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</si>
  <si>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</si>
  <si>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</si>
  <si>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</si>
  <si>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</si>
  <si>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</si>
  <si>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</si>
  <si>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</si>
  <si>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</si>
  <si>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</si>
  <si>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</si>
  <si>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</si>
  <si>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</si>
  <si>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</si>
  <si>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</si>
  <si>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</si>
  <si>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</si>
  <si>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</si>
  <si>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</si>
  <si>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</si>
  <si>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</si>
  <si>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</si>
  <si>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</si>
  <si>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</si>
  <si>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</si>
  <si>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</si>
  <si>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</si>
  <si>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</si>
  <si>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</si>
  <si>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</si>
  <si>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</si>
  <si>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</si>
  <si>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</si>
  <si>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</si>
  <si>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</si>
  <si>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</si>
  <si>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</si>
  <si>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</si>
  <si>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</si>
  <si>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</si>
  <si>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</si>
  <si>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500</t>
  </si>
  <si>
    <t>1000</t>
  </si>
  <si>
    <t>1500</t>
  </si>
  <si>
    <t>510</t>
  </si>
  <si>
    <t>10</t>
  </si>
  <si>
    <t>949</t>
  </si>
  <si>
    <t>119029</t>
  </si>
  <si>
    <t>1002</t>
  </si>
  <si>
    <t>1980</t>
  </si>
  <si>
    <t>42</t>
  </si>
  <si>
    <t>45600</t>
  </si>
  <si>
    <t>?</t>
  </si>
  <si>
    <t>1200</t>
  </si>
  <si>
    <t>12000</t>
  </si>
  <si>
    <t>126</t>
  </si>
  <si>
    <t>390</t>
  </si>
  <si>
    <t>15</t>
  </si>
  <si>
    <t>40</t>
  </si>
  <si>
    <t>4</t>
  </si>
  <si>
    <t>5</t>
  </si>
  <si>
    <t>6</t>
  </si>
  <si>
    <t>1174</t>
  </si>
  <si>
    <t>8</t>
  </si>
  <si>
    <t>CA 1391681</t>
  </si>
  <si>
    <t xml:space="preserve">In PROTVINO 3749+19=3768 IC </t>
  </si>
  <si>
    <t>heads (Alca/Italy)</t>
  </si>
  <si>
    <t>total needed quantity Protvino</t>
  </si>
  <si>
    <t>3749+19</t>
  </si>
  <si>
    <t>156</t>
  </si>
  <si>
    <t>119</t>
  </si>
  <si>
    <t>0</t>
  </si>
  <si>
    <t>shipped to Protvino ALL</t>
  </si>
  <si>
    <t>shipped to Italy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</si>
</sst>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1" fontId="0" fillId="6" borderId="2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49" fontId="0" fillId="6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1" fontId="5" fillId="6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Font="1" applyFill="1" applyBorder="1" applyAlignment="1">
      <alignment/>
    </xf>
    <xf numFmtId="49" fontId="0" fillId="6" borderId="2" xfId="0" applyNumberFormat="1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" fontId="0" fillId="5" borderId="2" xfId="0" applyNumberFormat="1" applyFont="1" applyFill="1" applyBorder="1" applyAlignment="1">
      <alignment horizontal="center"/>
    </xf>
    <xf numFmtId="192" fontId="0" fillId="10" borderId="2" xfId="0" applyNumberFormat="1" applyFill="1" applyBorder="1" applyAlignment="1">
      <alignment/>
    </xf>
    <xf numFmtId="0" fontId="0" fillId="4" borderId="0" xfId="0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2" xfId="0" applyFont="1" applyFill="1" applyBorder="1" applyAlignment="1">
      <alignment/>
    </xf>
    <xf numFmtId="0" fontId="11" fillId="4" borderId="2" xfId="0" applyFont="1" applyFill="1" applyBorder="1" applyAlignment="1">
      <alignment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0"/>
  <sheetViews>
    <sheetView tabSelected="1" zoomScale="75" zoomScaleNormal="75" workbookViewId="0" topLeftCell="A1">
      <pane xSplit="1" topLeftCell="C1" activePane="topRight" state="frozen"/>
      <selection pane="topLeft" activeCell="A19" sqref="A19"/>
      <selection pane="topRight" activeCell="L78" sqref="L78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0" width="11.140625" style="0" customWidth="1"/>
    <col min="11" max="11" width="9.28125" style="0" bestFit="1" customWidth="1"/>
    <col min="12" max="12" width="11.8515625" style="0" customWidth="1"/>
    <col min="13" max="13" width="10.28125" style="0" bestFit="1" customWidth="1"/>
    <col min="14" max="14" width="11.57421875" style="162" customWidth="1"/>
    <col min="15" max="15" width="12.140625" style="0" customWidth="1"/>
    <col min="16" max="16" width="11.28125" style="0" customWidth="1"/>
    <col min="19" max="19" width="11.421875" style="0" customWidth="1"/>
    <col min="20" max="20" width="12.57421875" style="183" customWidth="1"/>
    <col min="21" max="21" width="13.140625" style="0" customWidth="1"/>
    <col min="22" max="22" width="11.28125" style="0" customWidth="1"/>
    <col min="23" max="23" width="12.00390625" style="0" customWidth="1"/>
    <col min="24" max="24" width="14.57421875" style="0" customWidth="1"/>
    <col min="25" max="25" width="13.57421875" style="0" customWidth="1"/>
    <col min="26" max="26" width="11.421875" style="0" customWidth="1"/>
  </cols>
  <sheetData>
    <row r="1" spans="1:27" ht="5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178" t="s">
        <v>295</v>
      </c>
      <c r="K1" s="38" t="s">
        <v>4</v>
      </c>
      <c r="L1" s="33" t="s">
        <v>29</v>
      </c>
      <c r="M1" s="39" t="s">
        <v>148</v>
      </c>
      <c r="N1" s="33" t="s">
        <v>30</v>
      </c>
      <c r="O1" s="40" t="s">
        <v>144</v>
      </c>
      <c r="P1" s="33" t="s">
        <v>266</v>
      </c>
      <c r="Q1" s="41" t="s">
        <v>16</v>
      </c>
      <c r="R1" s="41" t="s">
        <v>28</v>
      </c>
      <c r="S1" s="40" t="s">
        <v>143</v>
      </c>
      <c r="T1" s="180" t="s">
        <v>267</v>
      </c>
      <c r="U1" s="180" t="s">
        <v>201</v>
      </c>
      <c r="V1" s="189" t="s">
        <v>142</v>
      </c>
      <c r="W1" s="189" t="s">
        <v>300</v>
      </c>
      <c r="X1" s="190" t="s">
        <v>141</v>
      </c>
      <c r="Y1" s="189" t="s">
        <v>220</v>
      </c>
      <c r="Z1" s="40" t="s">
        <v>301</v>
      </c>
      <c r="AA1" s="25"/>
    </row>
    <row r="2" spans="1:27" ht="12.75">
      <c r="A2" s="42"/>
      <c r="B2" s="43" t="s">
        <v>62</v>
      </c>
      <c r="C2" s="44"/>
      <c r="D2" s="45"/>
      <c r="E2" s="45"/>
      <c r="F2" s="45"/>
      <c r="G2" s="89"/>
      <c r="H2" s="89"/>
      <c r="I2" s="47"/>
      <c r="J2" s="47"/>
      <c r="K2" s="47"/>
      <c r="L2" s="48"/>
      <c r="M2" s="49"/>
      <c r="N2" s="48"/>
      <c r="O2" s="50"/>
      <c r="P2" s="48"/>
      <c r="Q2" s="51"/>
      <c r="R2" s="51"/>
      <c r="S2" s="52"/>
      <c r="T2" s="93"/>
      <c r="U2" s="52"/>
      <c r="V2" s="53"/>
      <c r="W2" s="53"/>
      <c r="X2" s="54"/>
      <c r="Y2" s="92"/>
      <c r="Z2" s="52"/>
      <c r="AA2" s="9"/>
    </row>
    <row r="3" spans="1:27" ht="12.75">
      <c r="A3" s="174" t="s">
        <v>293</v>
      </c>
      <c r="B3" s="56"/>
      <c r="C3" s="56"/>
      <c r="D3" s="57"/>
      <c r="E3" s="57"/>
      <c r="F3" s="57"/>
      <c r="G3" s="89"/>
      <c r="H3" s="89"/>
      <c r="I3" s="58"/>
      <c r="J3" s="58" t="s">
        <v>296</v>
      </c>
      <c r="K3" s="58"/>
      <c r="L3" s="53"/>
      <c r="M3" s="59"/>
      <c r="N3" s="48"/>
      <c r="O3" s="52"/>
      <c r="P3" s="53"/>
      <c r="Q3" s="51"/>
      <c r="R3" s="51"/>
      <c r="S3" s="52"/>
      <c r="T3" s="93"/>
      <c r="U3" s="52"/>
      <c r="V3" s="53"/>
      <c r="W3" s="53"/>
      <c r="X3" s="54"/>
      <c r="Y3" s="53"/>
      <c r="Z3" s="52"/>
      <c r="AA3" s="9"/>
    </row>
    <row r="4" spans="1:27" ht="12.75">
      <c r="A4" s="60" t="s">
        <v>46</v>
      </c>
      <c r="B4" s="61"/>
      <c r="C4" s="56"/>
      <c r="D4" s="57"/>
      <c r="E4" s="46">
        <v>3799</v>
      </c>
      <c r="F4" s="46">
        <f>$E4*0.5/100</f>
        <v>18.995</v>
      </c>
      <c r="G4" s="90">
        <v>315</v>
      </c>
      <c r="H4" s="92">
        <f>$G4*1/100</f>
        <v>3.15</v>
      </c>
      <c r="I4" s="47">
        <f>E4+F4+G4+H4</f>
        <v>4136.1449999999995</v>
      </c>
      <c r="J4" s="179">
        <v>3768</v>
      </c>
      <c r="K4" s="7"/>
      <c r="L4" s="58"/>
      <c r="M4" s="53"/>
      <c r="N4" s="49"/>
      <c r="O4" s="53"/>
      <c r="P4" s="52"/>
      <c r="Q4" s="51"/>
      <c r="R4" s="51"/>
      <c r="S4" s="63"/>
      <c r="T4" s="184"/>
      <c r="U4" s="63"/>
      <c r="V4" s="52"/>
      <c r="W4" s="52"/>
      <c r="X4" s="53"/>
      <c r="Y4" s="191">
        <v>3768</v>
      </c>
      <c r="Z4" s="63"/>
      <c r="AA4" s="9"/>
    </row>
    <row r="5" spans="1:27" ht="12.75">
      <c r="A5" s="64" t="s">
        <v>65</v>
      </c>
      <c r="B5" s="65"/>
      <c r="C5" s="66"/>
      <c r="D5" s="67"/>
      <c r="E5" s="67"/>
      <c r="F5" s="67"/>
      <c r="G5" s="67"/>
      <c r="H5" s="68"/>
      <c r="I5" s="69"/>
      <c r="J5" s="69"/>
      <c r="K5" s="70"/>
      <c r="L5" s="70"/>
      <c r="M5" s="69"/>
      <c r="N5" s="71"/>
      <c r="O5" s="69"/>
      <c r="P5" s="72"/>
      <c r="Q5" s="73"/>
      <c r="R5" s="73"/>
      <c r="S5" s="74"/>
      <c r="T5" s="74"/>
      <c r="U5" s="74"/>
      <c r="V5" s="72"/>
      <c r="W5" s="72"/>
      <c r="X5" s="69"/>
      <c r="Y5" s="75"/>
      <c r="Z5" s="74"/>
      <c r="AA5" s="15"/>
    </row>
    <row r="6" spans="1:27" ht="12.75">
      <c r="A6" s="76" t="s">
        <v>172</v>
      </c>
      <c r="B6" s="44" t="s">
        <v>48</v>
      </c>
      <c r="C6" s="77" t="s">
        <v>32</v>
      </c>
      <c r="D6" s="78">
        <v>1</v>
      </c>
      <c r="E6" s="46">
        <f>$E$4</f>
        <v>3799</v>
      </c>
      <c r="F6" s="46">
        <f>$E6*0.5/100</f>
        <v>18.995</v>
      </c>
      <c r="G6" s="90"/>
      <c r="H6" s="89"/>
      <c r="I6" s="47">
        <f>D6*(E6+F6+G6+H6)</f>
        <v>3817.995</v>
      </c>
      <c r="J6" s="175">
        <f>D6*J4</f>
        <v>3768</v>
      </c>
      <c r="K6" s="80">
        <v>3800</v>
      </c>
      <c r="L6" s="48" t="s">
        <v>106</v>
      </c>
      <c r="M6" s="81">
        <f aca="true" t="shared" si="0" ref="M6:M15">-I6+K6</f>
        <v>-17.99499999999989</v>
      </c>
      <c r="N6" s="48">
        <v>4133</v>
      </c>
      <c r="O6" s="52"/>
      <c r="P6" s="82">
        <f aca="true" t="shared" si="1" ref="P6:P68">-I6+N6</f>
        <v>315.0050000000001</v>
      </c>
      <c r="Q6" s="156" t="s">
        <v>31</v>
      </c>
      <c r="R6" s="51" t="s">
        <v>120</v>
      </c>
      <c r="S6" s="52"/>
      <c r="T6" s="181"/>
      <c r="U6" s="181" t="s">
        <v>202</v>
      </c>
      <c r="V6" s="186">
        <v>1394</v>
      </c>
      <c r="W6" s="186">
        <f>U6+V6</f>
        <v>3773</v>
      </c>
      <c r="X6" s="168">
        <f>W6-J6</f>
        <v>5</v>
      </c>
      <c r="Y6" s="186">
        <f>W6/D6</f>
        <v>3773</v>
      </c>
      <c r="Z6" s="93"/>
      <c r="AA6" s="9"/>
    </row>
    <row r="7" spans="1:27" s="15" customFormat="1" ht="12.75">
      <c r="A7" s="106" t="s">
        <v>173</v>
      </c>
      <c r="B7" s="87"/>
      <c r="C7" s="144" t="s">
        <v>32</v>
      </c>
      <c r="D7" s="88">
        <v>1</v>
      </c>
      <c r="E7" s="88"/>
      <c r="F7" s="88"/>
      <c r="G7" s="90">
        <f>$G$4</f>
        <v>315</v>
      </c>
      <c r="H7" s="89">
        <f>$G7*1/100</f>
        <v>3.15</v>
      </c>
      <c r="I7" s="91">
        <f>D7*(E7+F7+G7+H7)</f>
        <v>318.15</v>
      </c>
      <c r="J7" s="91"/>
      <c r="K7" s="91">
        <v>310</v>
      </c>
      <c r="L7" s="92" t="s">
        <v>106</v>
      </c>
      <c r="M7" s="145">
        <f t="shared" si="0"/>
        <v>-8.149999999999977</v>
      </c>
      <c r="N7" s="92">
        <v>118</v>
      </c>
      <c r="O7" s="93"/>
      <c r="P7" s="145">
        <f>-I7+N7</f>
        <v>-200.14999999999998</v>
      </c>
      <c r="Q7" s="94" t="s">
        <v>31</v>
      </c>
      <c r="R7" s="94" t="s">
        <v>24</v>
      </c>
      <c r="S7" s="93"/>
      <c r="T7" s="93"/>
      <c r="U7" s="93"/>
      <c r="V7" s="92"/>
      <c r="W7" s="92"/>
      <c r="X7" s="95"/>
      <c r="Y7" s="92"/>
      <c r="Z7" s="93"/>
      <c r="AA7" s="9"/>
    </row>
    <row r="8" spans="1:27" ht="12.75">
      <c r="A8" s="85" t="s">
        <v>47</v>
      </c>
      <c r="B8" s="43" t="s">
        <v>174</v>
      </c>
      <c r="C8" s="77" t="s">
        <v>32</v>
      </c>
      <c r="D8" s="45">
        <v>1</v>
      </c>
      <c r="E8" s="46">
        <f>$E$4</f>
        <v>3799</v>
      </c>
      <c r="F8" s="46">
        <f>$E8*0.5/100</f>
        <v>18.995</v>
      </c>
      <c r="G8" s="90">
        <f>$G$4</f>
        <v>315</v>
      </c>
      <c r="H8" s="89">
        <f>$G8*1/100</f>
        <v>3.15</v>
      </c>
      <c r="I8" s="47">
        <f>D8*(E8+F8+G8+H8)</f>
        <v>4136.1449999999995</v>
      </c>
      <c r="J8" s="175">
        <f>J4*D8</f>
        <v>3768</v>
      </c>
      <c r="K8" s="80">
        <v>4110</v>
      </c>
      <c r="L8" s="48" t="s">
        <v>106</v>
      </c>
      <c r="M8" s="81">
        <f t="shared" si="0"/>
        <v>-26.144999999999527</v>
      </c>
      <c r="N8" s="48">
        <v>4271</v>
      </c>
      <c r="O8" s="52"/>
      <c r="P8" s="82">
        <f t="shared" si="1"/>
        <v>134.85500000000047</v>
      </c>
      <c r="Q8" s="156" t="s">
        <v>31</v>
      </c>
      <c r="R8" s="51" t="s">
        <v>120</v>
      </c>
      <c r="S8" s="52"/>
      <c r="T8" s="181"/>
      <c r="U8" s="181" t="s">
        <v>203</v>
      </c>
      <c r="V8" s="186">
        <v>1500</v>
      </c>
      <c r="W8" s="186">
        <f>U8+V8</f>
        <v>3818</v>
      </c>
      <c r="X8" s="168">
        <f>W8-J8</f>
        <v>50</v>
      </c>
      <c r="Y8" s="191">
        <f>W8/D8</f>
        <v>3818</v>
      </c>
      <c r="Z8" s="93"/>
      <c r="AA8" s="9"/>
    </row>
    <row r="9" spans="1:27" ht="12.75">
      <c r="A9" s="86"/>
      <c r="B9" s="87"/>
      <c r="C9" s="87"/>
      <c r="D9" s="88"/>
      <c r="E9" s="89"/>
      <c r="F9" s="89"/>
      <c r="G9" s="90"/>
      <c r="H9" s="89"/>
      <c r="I9" s="91"/>
      <c r="J9" s="91"/>
      <c r="K9" s="91"/>
      <c r="L9" s="92"/>
      <c r="M9" s="81"/>
      <c r="N9" s="48"/>
      <c r="O9" s="93"/>
      <c r="P9" s="82">
        <f t="shared" si="1"/>
        <v>0</v>
      </c>
      <c r="Q9" s="94"/>
      <c r="R9" s="94"/>
      <c r="S9" s="93"/>
      <c r="T9" s="93"/>
      <c r="U9" s="93"/>
      <c r="V9" s="92"/>
      <c r="W9" s="92"/>
      <c r="X9" s="95"/>
      <c r="Y9" s="92"/>
      <c r="Z9" s="93"/>
      <c r="AA9" s="15"/>
    </row>
    <row r="10" spans="1:27" ht="12.75">
      <c r="A10" s="76" t="s">
        <v>175</v>
      </c>
      <c r="B10" s="56"/>
      <c r="C10" s="56"/>
      <c r="D10" s="57">
        <v>2</v>
      </c>
      <c r="E10" s="46">
        <f>E4-50</f>
        <v>3749</v>
      </c>
      <c r="F10" s="46">
        <f>$E10*0.5/100</f>
        <v>18.745</v>
      </c>
      <c r="G10" s="89"/>
      <c r="H10" s="89"/>
      <c r="I10" s="47">
        <f>D10*(E10+F10+G10+H10)</f>
        <v>7535.49</v>
      </c>
      <c r="J10" s="176">
        <f>J4*D10</f>
        <v>7536</v>
      </c>
      <c r="K10" s="47">
        <v>7110</v>
      </c>
      <c r="L10" s="97" t="s">
        <v>103</v>
      </c>
      <c r="M10" s="81">
        <f t="shared" si="0"/>
        <v>-425.4899999999998</v>
      </c>
      <c r="N10" s="85">
        <v>102</v>
      </c>
      <c r="O10" s="98" t="s">
        <v>200</v>
      </c>
      <c r="P10" s="82">
        <f t="shared" si="1"/>
        <v>-7433.49</v>
      </c>
      <c r="Q10" s="51"/>
      <c r="R10" s="51" t="s">
        <v>24</v>
      </c>
      <c r="S10" s="98"/>
      <c r="T10" s="181" t="s">
        <v>273</v>
      </c>
      <c r="U10" s="181" t="s">
        <v>274</v>
      </c>
      <c r="V10" s="186">
        <v>0</v>
      </c>
      <c r="W10" s="186">
        <f>T10+U10+V10</f>
        <v>959</v>
      </c>
      <c r="X10" s="168">
        <f>W10-J10</f>
        <v>-6577</v>
      </c>
      <c r="Y10" s="186">
        <f>W10/D10</f>
        <v>479.5</v>
      </c>
      <c r="Z10" s="112"/>
      <c r="AA10" s="9"/>
    </row>
    <row r="11" spans="1:27" s="15" customFormat="1" ht="12.75">
      <c r="A11" s="106" t="s">
        <v>176</v>
      </c>
      <c r="B11" s="87"/>
      <c r="C11" s="87" t="s">
        <v>59</v>
      </c>
      <c r="D11" s="88">
        <v>1</v>
      </c>
      <c r="E11" s="88"/>
      <c r="F11" s="88"/>
      <c r="G11" s="90">
        <f>$G$4</f>
        <v>315</v>
      </c>
      <c r="H11" s="89">
        <f>$G11*1/100</f>
        <v>3.15</v>
      </c>
      <c r="I11" s="91">
        <f>D11*(E11+F11+G11+H11)</f>
        <v>318.15</v>
      </c>
      <c r="J11" s="91"/>
      <c r="K11" s="91"/>
      <c r="L11" s="107"/>
      <c r="M11" s="145">
        <f t="shared" si="0"/>
        <v>-318.15</v>
      </c>
      <c r="N11" s="86"/>
      <c r="O11" s="112"/>
      <c r="P11" s="145">
        <f t="shared" si="1"/>
        <v>-318.15</v>
      </c>
      <c r="Q11" s="94"/>
      <c r="R11" s="94"/>
      <c r="S11" s="112"/>
      <c r="T11" s="112"/>
      <c r="U11" s="112"/>
      <c r="V11" s="86"/>
      <c r="W11" s="86"/>
      <c r="X11" s="95"/>
      <c r="Y11" s="92"/>
      <c r="Z11" s="112"/>
      <c r="AA11" s="9"/>
    </row>
    <row r="12" spans="1:27" ht="12.75">
      <c r="A12" s="55"/>
      <c r="B12" s="56"/>
      <c r="C12" s="56"/>
      <c r="D12" s="57"/>
      <c r="E12" s="57"/>
      <c r="F12" s="57"/>
      <c r="G12" s="89"/>
      <c r="H12" s="89"/>
      <c r="I12" s="58"/>
      <c r="J12" s="58"/>
      <c r="K12" s="58"/>
      <c r="L12" s="42"/>
      <c r="M12" s="81">
        <f t="shared" si="0"/>
        <v>0</v>
      </c>
      <c r="N12" s="85"/>
      <c r="O12" s="98"/>
      <c r="P12" s="82">
        <f t="shared" si="1"/>
        <v>0</v>
      </c>
      <c r="Q12" s="51"/>
      <c r="R12" s="51"/>
      <c r="S12" s="98"/>
      <c r="T12" s="112"/>
      <c r="U12" s="112"/>
      <c r="V12" s="86"/>
      <c r="W12" s="86"/>
      <c r="X12" s="83"/>
      <c r="Y12" s="53"/>
      <c r="Z12" s="112"/>
      <c r="AA12" s="9"/>
    </row>
    <row r="13" spans="1:27" ht="12.75">
      <c r="A13" s="85" t="s">
        <v>177</v>
      </c>
      <c r="B13" s="61" t="s">
        <v>58</v>
      </c>
      <c r="C13" s="61" t="s">
        <v>292</v>
      </c>
      <c r="D13" s="62">
        <v>61</v>
      </c>
      <c r="E13" s="46">
        <f>$E$4</f>
        <v>3799</v>
      </c>
      <c r="F13" s="46">
        <f>$E13*0.5/100</f>
        <v>18.995</v>
      </c>
      <c r="G13" s="89"/>
      <c r="H13" s="89"/>
      <c r="I13" s="47">
        <f>D13*(E13+F13+G13+H13)</f>
        <v>232897.695</v>
      </c>
      <c r="J13" s="176">
        <f>J4*D13</f>
        <v>229848</v>
      </c>
      <c r="K13" s="47">
        <v>208020</v>
      </c>
      <c r="L13" s="47" t="s">
        <v>103</v>
      </c>
      <c r="M13" s="81">
        <f>-I13+K13-I14+K14</f>
        <v>-25513.995000000006</v>
      </c>
      <c r="N13" s="47" t="s">
        <v>153</v>
      </c>
      <c r="O13" s="52" t="s">
        <v>131</v>
      </c>
      <c r="P13" s="82" t="e">
        <f t="shared" si="1"/>
        <v>#VALUE!</v>
      </c>
      <c r="Q13" s="51"/>
      <c r="R13" s="51" t="s">
        <v>24</v>
      </c>
      <c r="S13" s="50" t="s">
        <v>146</v>
      </c>
      <c r="T13" s="181" t="s">
        <v>283</v>
      </c>
      <c r="U13" s="104" t="s">
        <v>205</v>
      </c>
      <c r="V13" s="187">
        <v>0</v>
      </c>
      <c r="W13" s="186">
        <f>T13+U13+V13</f>
        <v>137626</v>
      </c>
      <c r="X13" s="168">
        <f>W13-J13</f>
        <v>-92222</v>
      </c>
      <c r="Y13" s="186">
        <f>W13/D13</f>
        <v>2256.1639344262294</v>
      </c>
      <c r="Z13" s="93"/>
      <c r="AA13" s="9"/>
    </row>
    <row r="14" spans="1:27" s="15" customFormat="1" ht="12.75">
      <c r="A14" s="86" t="s">
        <v>178</v>
      </c>
      <c r="B14" s="103" t="s">
        <v>58</v>
      </c>
      <c r="C14" s="103" t="s">
        <v>59</v>
      </c>
      <c r="D14" s="90">
        <v>2</v>
      </c>
      <c r="E14" s="90"/>
      <c r="F14" s="90"/>
      <c r="G14" s="90">
        <f>$G$4</f>
        <v>315</v>
      </c>
      <c r="H14" s="89">
        <f>$G14*1/100</f>
        <v>3.15</v>
      </c>
      <c r="I14" s="91">
        <f>D14*(E14+F14+G14+H14)</f>
        <v>636.3</v>
      </c>
      <c r="J14" s="91"/>
      <c r="K14" s="91">
        <v>0</v>
      </c>
      <c r="L14" s="91"/>
      <c r="M14" s="145"/>
      <c r="N14" s="91"/>
      <c r="O14" s="93"/>
      <c r="P14" s="145">
        <f t="shared" si="1"/>
        <v>-636.3</v>
      </c>
      <c r="Q14" s="94"/>
      <c r="R14" s="94"/>
      <c r="S14" s="93" t="s">
        <v>146</v>
      </c>
      <c r="T14" s="93"/>
      <c r="U14" s="93"/>
      <c r="V14" s="92"/>
      <c r="W14" s="92"/>
      <c r="X14" s="95"/>
      <c r="Y14" s="92"/>
      <c r="Z14" s="93"/>
      <c r="AA14" s="9"/>
    </row>
    <row r="15" spans="1:27" ht="12.75">
      <c r="A15" s="42" t="s">
        <v>61</v>
      </c>
      <c r="B15" s="101" t="s">
        <v>5</v>
      </c>
      <c r="C15" s="101" t="s">
        <v>292</v>
      </c>
      <c r="D15" s="79"/>
      <c r="E15" s="79"/>
      <c r="F15" s="79"/>
      <c r="G15" s="89"/>
      <c r="H15" s="89"/>
      <c r="I15" s="80">
        <f>0.082*(I13+I14)</f>
        <v>19149.78759</v>
      </c>
      <c r="J15" s="91"/>
      <c r="K15" s="102">
        <f>16740+2414</f>
        <v>19154</v>
      </c>
      <c r="L15" s="58" t="s">
        <v>103</v>
      </c>
      <c r="M15" s="81">
        <f t="shared" si="0"/>
        <v>4.212410000000091</v>
      </c>
      <c r="N15" s="48">
        <v>16650</v>
      </c>
      <c r="O15" s="52"/>
      <c r="P15" s="82">
        <f t="shared" si="1"/>
        <v>-2499.78759</v>
      </c>
      <c r="Q15" s="51"/>
      <c r="R15" s="51"/>
      <c r="S15" s="52"/>
      <c r="T15" s="93"/>
      <c r="U15" s="93"/>
      <c r="V15" s="107"/>
      <c r="W15" s="107"/>
      <c r="X15" s="83"/>
      <c r="Y15" s="53"/>
      <c r="Z15" s="93"/>
      <c r="AA15" s="9"/>
    </row>
    <row r="16" spans="1:27" ht="12.75">
      <c r="A16" s="42" t="s">
        <v>61</v>
      </c>
      <c r="B16" s="101" t="s">
        <v>5</v>
      </c>
      <c r="C16" s="101"/>
      <c r="D16" s="79"/>
      <c r="E16" s="79"/>
      <c r="F16" s="79"/>
      <c r="G16" s="90"/>
      <c r="H16" s="89"/>
      <c r="I16" s="5"/>
      <c r="J16" s="5"/>
      <c r="K16" s="58"/>
      <c r="L16" s="53"/>
      <c r="M16" s="81"/>
      <c r="N16" s="48"/>
      <c r="O16" s="52"/>
      <c r="P16" s="82">
        <f t="shared" si="1"/>
        <v>0</v>
      </c>
      <c r="Q16" s="51"/>
      <c r="R16" s="51"/>
      <c r="S16" s="52"/>
      <c r="T16" s="93"/>
      <c r="U16" s="93"/>
      <c r="V16" s="92"/>
      <c r="W16" s="92"/>
      <c r="X16" s="83"/>
      <c r="Y16" s="53"/>
      <c r="Z16" s="93"/>
      <c r="AA16" s="9"/>
    </row>
    <row r="17" spans="1:27" ht="12.75">
      <c r="A17" s="76" t="s">
        <v>20</v>
      </c>
      <c r="B17" s="44" t="s">
        <v>64</v>
      </c>
      <c r="C17" s="103" t="s">
        <v>63</v>
      </c>
      <c r="D17" s="45">
        <v>183</v>
      </c>
      <c r="E17" s="46">
        <f>$E$4</f>
        <v>3799</v>
      </c>
      <c r="F17" s="46">
        <f>$E17*2/100</f>
        <v>75.98</v>
      </c>
      <c r="G17" s="90"/>
      <c r="H17" s="89"/>
      <c r="I17" s="47">
        <f>D17*(E17+F17+G17+H17)+D18*(E18+F18+G18+H18)</f>
        <v>712069.74</v>
      </c>
      <c r="J17" s="176">
        <f>J4*D17</f>
        <v>689544</v>
      </c>
      <c r="K17" s="80">
        <v>698300</v>
      </c>
      <c r="L17" s="48" t="s">
        <v>104</v>
      </c>
      <c r="M17" s="81">
        <f>-I17+K17-I18+K18</f>
        <v>-13769.73999999999</v>
      </c>
      <c r="N17" s="48">
        <f>9170+103+14600+10000</f>
        <v>33873</v>
      </c>
      <c r="O17" s="52" t="s">
        <v>199</v>
      </c>
      <c r="P17" s="82">
        <f t="shared" si="1"/>
        <v>-678196.74</v>
      </c>
      <c r="Q17" s="156" t="s">
        <v>31</v>
      </c>
      <c r="R17" s="51" t="s">
        <v>150</v>
      </c>
      <c r="S17" s="104" t="s">
        <v>41</v>
      </c>
      <c r="T17" s="181" t="s">
        <v>284</v>
      </c>
      <c r="U17" s="181" t="s">
        <v>275</v>
      </c>
      <c r="V17" s="186">
        <v>1830</v>
      </c>
      <c r="W17" s="186">
        <f>T17+U17+V17</f>
        <v>121249</v>
      </c>
      <c r="X17" s="168">
        <f>W17-J17</f>
        <v>-568295</v>
      </c>
      <c r="Y17" s="186">
        <f>W17/D17</f>
        <v>662.5628415300547</v>
      </c>
      <c r="Z17" s="93"/>
      <c r="AA17" s="9"/>
    </row>
    <row r="18" spans="1:27" s="15" customFormat="1" ht="12.75">
      <c r="A18" s="106" t="s">
        <v>179</v>
      </c>
      <c r="B18" s="87" t="s">
        <v>64</v>
      </c>
      <c r="C18" s="103" t="s">
        <v>63</v>
      </c>
      <c r="D18" s="88">
        <v>9</v>
      </c>
      <c r="E18" s="89"/>
      <c r="F18" s="89"/>
      <c r="G18" s="90">
        <f>$G$4</f>
        <v>315</v>
      </c>
      <c r="H18" s="89">
        <f>$G18*4/100</f>
        <v>12.6</v>
      </c>
      <c r="I18" s="91"/>
      <c r="J18" s="91"/>
      <c r="K18" s="91"/>
      <c r="L18" s="92"/>
      <c r="M18" s="145"/>
      <c r="N18" s="92"/>
      <c r="O18" s="93"/>
      <c r="P18" s="145">
        <f t="shared" si="1"/>
        <v>0</v>
      </c>
      <c r="Q18" s="94"/>
      <c r="R18" s="94"/>
      <c r="S18" s="93" t="s">
        <v>41</v>
      </c>
      <c r="T18" s="93"/>
      <c r="U18" s="93"/>
      <c r="V18" s="92"/>
      <c r="W18" s="92"/>
      <c r="X18" s="95"/>
      <c r="Y18" s="92"/>
      <c r="Z18" s="93"/>
      <c r="AA18" s="9"/>
    </row>
    <row r="19" spans="1:27" s="15" customFormat="1" ht="12.75">
      <c r="A19" s="106" t="s">
        <v>180</v>
      </c>
      <c r="B19" s="87" t="s">
        <v>64</v>
      </c>
      <c r="C19" s="103" t="s">
        <v>63</v>
      </c>
      <c r="D19" s="88">
        <v>3</v>
      </c>
      <c r="E19" s="90"/>
      <c r="F19" s="88"/>
      <c r="G19" s="90">
        <f>$G$4</f>
        <v>315</v>
      </c>
      <c r="H19" s="89">
        <f>$G19*4/100</f>
        <v>12.6</v>
      </c>
      <c r="I19" s="91">
        <f>D19*(E19+F19+G19+H19)</f>
        <v>982.8000000000001</v>
      </c>
      <c r="J19" s="91"/>
      <c r="K19" s="107">
        <v>930</v>
      </c>
      <c r="L19" s="92" t="s">
        <v>104</v>
      </c>
      <c r="M19" s="145">
        <f>-I19+K19</f>
        <v>-52.80000000000007</v>
      </c>
      <c r="N19" s="92">
        <f>948</f>
        <v>948</v>
      </c>
      <c r="O19" s="93"/>
      <c r="P19" s="145">
        <f t="shared" si="1"/>
        <v>-34.80000000000007</v>
      </c>
      <c r="Q19" s="94"/>
      <c r="R19" s="94"/>
      <c r="S19" s="93" t="s">
        <v>41</v>
      </c>
      <c r="T19" s="93"/>
      <c r="U19" s="93"/>
      <c r="V19" s="92"/>
      <c r="W19" s="92"/>
      <c r="X19" s="95"/>
      <c r="Y19" s="92"/>
      <c r="Z19" s="93"/>
      <c r="AA19" s="9"/>
    </row>
    <row r="20" spans="1:27" ht="12.75">
      <c r="A20" s="76" t="s">
        <v>21</v>
      </c>
      <c r="B20" s="44" t="s">
        <v>64</v>
      </c>
      <c r="C20" s="103" t="s">
        <v>63</v>
      </c>
      <c r="D20" s="45">
        <v>6</v>
      </c>
      <c r="E20" s="46">
        <f>$E$4</f>
        <v>3799</v>
      </c>
      <c r="F20" s="46">
        <f>$E20*2/100</f>
        <v>75.98</v>
      </c>
      <c r="G20" s="90"/>
      <c r="H20" s="89"/>
      <c r="I20" s="47">
        <f>D20*(E20+F20+G20+H20)</f>
        <v>23249.88</v>
      </c>
      <c r="J20" s="176">
        <f>J4*D20</f>
        <v>22608</v>
      </c>
      <c r="K20" s="105">
        <v>22800</v>
      </c>
      <c r="L20" s="48" t="s">
        <v>104</v>
      </c>
      <c r="M20" s="81">
        <f>-I20+K20</f>
        <v>-449.880000000001</v>
      </c>
      <c r="N20" s="48">
        <f>305+93+10550</f>
        <v>10948</v>
      </c>
      <c r="O20" s="52"/>
      <c r="P20" s="82">
        <f t="shared" si="1"/>
        <v>-12301.880000000001</v>
      </c>
      <c r="Q20" s="156" t="s">
        <v>31</v>
      </c>
      <c r="R20" s="51" t="s">
        <v>150</v>
      </c>
      <c r="S20" s="104" t="s">
        <v>41</v>
      </c>
      <c r="T20" s="181" t="s">
        <v>285</v>
      </c>
      <c r="U20" s="181" t="s">
        <v>206</v>
      </c>
      <c r="V20" s="186">
        <v>60</v>
      </c>
      <c r="W20" s="186">
        <f>T20+U20+V20</f>
        <v>10625</v>
      </c>
      <c r="X20" s="168">
        <f>W20-J20</f>
        <v>-11983</v>
      </c>
      <c r="Y20" s="186">
        <f>W20/D20</f>
        <v>1770.8333333333333</v>
      </c>
      <c r="Z20" s="93"/>
      <c r="AA20" s="9"/>
    </row>
    <row r="21" spans="1:27" ht="12.75">
      <c r="A21" s="106"/>
      <c r="B21" s="87"/>
      <c r="C21" s="103"/>
      <c r="D21" s="88"/>
      <c r="E21" s="89"/>
      <c r="F21" s="89"/>
      <c r="G21" s="90"/>
      <c r="H21" s="89"/>
      <c r="I21" s="91"/>
      <c r="J21" s="91"/>
      <c r="K21" s="107"/>
      <c r="L21" s="92"/>
      <c r="M21" s="81"/>
      <c r="N21" s="48"/>
      <c r="O21" s="93"/>
      <c r="P21" s="82">
        <f t="shared" si="1"/>
        <v>0</v>
      </c>
      <c r="Q21" s="94"/>
      <c r="R21" s="94"/>
      <c r="S21" s="93"/>
      <c r="T21" s="93"/>
      <c r="U21" s="93"/>
      <c r="V21" s="92"/>
      <c r="W21" s="92"/>
      <c r="X21" s="95"/>
      <c r="Y21" s="92"/>
      <c r="Z21" s="93"/>
      <c r="AA21" s="15"/>
    </row>
    <row r="22" spans="1:27" ht="12.75">
      <c r="A22" s="86" t="s">
        <v>110</v>
      </c>
      <c r="B22" s="103" t="s">
        <v>60</v>
      </c>
      <c r="C22" s="103"/>
      <c r="D22" s="62">
        <v>1</v>
      </c>
      <c r="E22" s="46">
        <f>$E$4</f>
        <v>3799</v>
      </c>
      <c r="F22" s="46">
        <f>$E22*0.5/100</f>
        <v>18.995</v>
      </c>
      <c r="G22" s="90">
        <f>$G$4</f>
        <v>315</v>
      </c>
      <c r="H22" s="89">
        <f>$G22*1/100</f>
        <v>3.15</v>
      </c>
      <c r="I22" s="47">
        <f>D22*(E22+F22+G22+H22)</f>
        <v>4136.1449999999995</v>
      </c>
      <c r="J22" s="91"/>
      <c r="K22" s="58" t="s">
        <v>127</v>
      </c>
      <c r="L22" s="53" t="s">
        <v>111</v>
      </c>
      <c r="M22" s="81" t="e">
        <f>-I22+K22</f>
        <v>#VALUE!</v>
      </c>
      <c r="N22" s="48"/>
      <c r="O22" s="52"/>
      <c r="P22" s="82">
        <f t="shared" si="1"/>
        <v>-4136.1449999999995</v>
      </c>
      <c r="Q22" s="51"/>
      <c r="R22" s="51"/>
      <c r="S22" s="50"/>
      <c r="T22" s="93"/>
      <c r="U22" s="93"/>
      <c r="V22" s="92"/>
      <c r="W22" s="53"/>
      <c r="X22" s="83"/>
      <c r="Y22" s="53"/>
      <c r="Z22" s="93"/>
      <c r="AA22" s="9"/>
    </row>
    <row r="23" spans="1:27" ht="12.75">
      <c r="A23" s="76" t="s">
        <v>72</v>
      </c>
      <c r="B23" s="44" t="s">
        <v>71</v>
      </c>
      <c r="C23" s="61" t="s">
        <v>76</v>
      </c>
      <c r="D23" s="45">
        <v>1</v>
      </c>
      <c r="E23" s="46">
        <f>$E$4</f>
        <v>3799</v>
      </c>
      <c r="F23" s="46">
        <f>$E23*0.5/100</f>
        <v>18.995</v>
      </c>
      <c r="G23" s="90">
        <f>$G$4</f>
        <v>315</v>
      </c>
      <c r="H23" s="89">
        <f>$G23*1/100</f>
        <v>3.15</v>
      </c>
      <c r="I23" s="47">
        <f>D23*(E23+F23+G23+H23)</f>
        <v>4136.1449999999995</v>
      </c>
      <c r="J23" s="176">
        <f>J4*D23</f>
        <v>3768</v>
      </c>
      <c r="K23" s="80">
        <v>4110</v>
      </c>
      <c r="L23" s="48" t="s">
        <v>104</v>
      </c>
      <c r="M23" s="81">
        <f>-I23+K23</f>
        <v>-26.144999999999527</v>
      </c>
      <c r="N23" s="48">
        <v>598</v>
      </c>
      <c r="O23" s="52" t="s">
        <v>198</v>
      </c>
      <c r="P23" s="82">
        <f t="shared" si="1"/>
        <v>-3538.1449999999995</v>
      </c>
      <c r="Q23" s="51"/>
      <c r="R23" s="51" t="s">
        <v>24</v>
      </c>
      <c r="S23" s="50" t="s">
        <v>146</v>
      </c>
      <c r="T23" s="181" t="s">
        <v>268</v>
      </c>
      <c r="U23" s="181" t="s">
        <v>207</v>
      </c>
      <c r="V23" s="186">
        <v>50</v>
      </c>
      <c r="W23" s="186">
        <f>T23+U23+V23</f>
        <v>4432</v>
      </c>
      <c r="X23" s="168">
        <f>W23-J23</f>
        <v>664</v>
      </c>
      <c r="Y23" s="191">
        <f>W23/D23</f>
        <v>4432</v>
      </c>
      <c r="Z23" s="93"/>
      <c r="AA23" s="9"/>
    </row>
    <row r="24" spans="1:27" ht="12.75">
      <c r="A24" s="76" t="s">
        <v>73</v>
      </c>
      <c r="B24" s="44" t="s">
        <v>75</v>
      </c>
      <c r="C24" s="61" t="s">
        <v>74</v>
      </c>
      <c r="D24" s="45">
        <v>1</v>
      </c>
      <c r="E24" s="46">
        <f>$E$4</f>
        <v>3799</v>
      </c>
      <c r="F24" s="46">
        <f>$E24*0.5/100</f>
        <v>18.995</v>
      </c>
      <c r="G24" s="90"/>
      <c r="H24" s="89"/>
      <c r="I24" s="47">
        <f>D24*(E24+F24+G24+H24)</f>
        <v>3817.995</v>
      </c>
      <c r="J24" s="176">
        <f>J4*D24</f>
        <v>3768</v>
      </c>
      <c r="K24" s="80">
        <v>3800</v>
      </c>
      <c r="L24" s="48" t="s">
        <v>104</v>
      </c>
      <c r="M24" s="81">
        <f>-I24+K24</f>
        <v>-17.99499999999989</v>
      </c>
      <c r="N24" s="48">
        <v>3800</v>
      </c>
      <c r="O24" s="52"/>
      <c r="P24" s="82">
        <f t="shared" si="1"/>
        <v>-17.99499999999989</v>
      </c>
      <c r="Q24" s="51"/>
      <c r="R24" s="51" t="s">
        <v>24</v>
      </c>
      <c r="S24" s="50" t="s">
        <v>149</v>
      </c>
      <c r="T24" s="181" t="s">
        <v>268</v>
      </c>
      <c r="U24" s="181" t="s">
        <v>208</v>
      </c>
      <c r="V24" s="186">
        <v>10</v>
      </c>
      <c r="W24" s="186">
        <f>T24+U24+V24</f>
        <v>3592</v>
      </c>
      <c r="X24" s="168">
        <f>W24-J24</f>
        <v>-176</v>
      </c>
      <c r="Y24" s="186">
        <f>W24/D24</f>
        <v>3592</v>
      </c>
      <c r="Z24" s="93"/>
      <c r="AA24" s="9"/>
    </row>
    <row r="25" spans="1:27" ht="12.75">
      <c r="A25" s="108" t="s">
        <v>22</v>
      </c>
      <c r="B25" s="65"/>
      <c r="C25" s="66"/>
      <c r="D25" s="67"/>
      <c r="E25" s="67"/>
      <c r="F25" s="109"/>
      <c r="G25" s="67"/>
      <c r="H25" s="109"/>
      <c r="I25" s="69"/>
      <c r="J25" s="69"/>
      <c r="K25" s="69"/>
      <c r="L25" s="70"/>
      <c r="M25" s="69"/>
      <c r="N25" s="110"/>
      <c r="O25" s="69"/>
      <c r="P25" s="110"/>
      <c r="Q25" s="73"/>
      <c r="R25" s="73"/>
      <c r="S25" s="74"/>
      <c r="T25" s="74"/>
      <c r="U25" s="74"/>
      <c r="V25" s="72"/>
      <c r="W25" s="72"/>
      <c r="X25" s="69"/>
      <c r="Y25" s="111"/>
      <c r="Z25" s="74"/>
      <c r="AA25" s="15"/>
    </row>
    <row r="26" spans="1:27" ht="12.75">
      <c r="A26" s="76" t="s">
        <v>87</v>
      </c>
      <c r="B26" s="44" t="s">
        <v>85</v>
      </c>
      <c r="C26" s="87"/>
      <c r="D26" s="45">
        <v>2</v>
      </c>
      <c r="E26" s="46">
        <f>$E$4</f>
        <v>3799</v>
      </c>
      <c r="F26" s="46">
        <f>$E26*0.5/100</f>
        <v>18.995</v>
      </c>
      <c r="G26" s="90"/>
      <c r="H26" s="89"/>
      <c r="I26" s="47">
        <f>D26*(E26+F26+G26+H26)</f>
        <v>7635.99</v>
      </c>
      <c r="J26" s="176">
        <f>J4*D26</f>
        <v>7536</v>
      </c>
      <c r="K26" s="80">
        <f>(3800*2)+100</f>
        <v>7700</v>
      </c>
      <c r="L26" s="48" t="s">
        <v>104</v>
      </c>
      <c r="M26" s="81">
        <f>-I26+K26</f>
        <v>64.01000000000022</v>
      </c>
      <c r="N26" s="48">
        <f>(50+500)*2</f>
        <v>1100</v>
      </c>
      <c r="O26" s="104" t="s">
        <v>195</v>
      </c>
      <c r="P26" s="82">
        <f t="shared" si="1"/>
        <v>-6535.99</v>
      </c>
      <c r="Q26" s="94"/>
      <c r="R26" s="51" t="s">
        <v>24</v>
      </c>
      <c r="S26" s="112"/>
      <c r="T26" s="181" t="s">
        <v>287</v>
      </c>
      <c r="U26" s="181" t="s">
        <v>276</v>
      </c>
      <c r="V26" s="186">
        <v>0</v>
      </c>
      <c r="W26" s="186">
        <f>T26+U26+V26</f>
        <v>1006</v>
      </c>
      <c r="X26" s="168">
        <f>W26-J26</f>
        <v>-6530</v>
      </c>
      <c r="Y26" s="186">
        <f>W26/D26</f>
        <v>503</v>
      </c>
      <c r="Z26" s="112"/>
      <c r="AA26" s="15"/>
    </row>
    <row r="27" spans="1:27" ht="12.75">
      <c r="A27" s="76" t="s">
        <v>86</v>
      </c>
      <c r="B27" s="44" t="s">
        <v>85</v>
      </c>
      <c r="C27" s="56"/>
      <c r="D27" s="45">
        <v>4</v>
      </c>
      <c r="E27" s="46">
        <f>$E$4</f>
        <v>3799</v>
      </c>
      <c r="F27" s="46">
        <f>$E27*0.5/100</f>
        <v>18.995</v>
      </c>
      <c r="G27" s="90"/>
      <c r="H27" s="89"/>
      <c r="I27" s="47">
        <f>D27*(E27+F27+G27+H27)</f>
        <v>15271.98</v>
      </c>
      <c r="J27" s="176">
        <f>J4*D27</f>
        <v>15072</v>
      </c>
      <c r="K27" s="80">
        <f>(3800*4)+200</f>
        <v>15400</v>
      </c>
      <c r="L27" s="48" t="s">
        <v>104</v>
      </c>
      <c r="M27" s="81">
        <f>-I27+K27</f>
        <v>128.02000000000044</v>
      </c>
      <c r="N27" s="48">
        <f>(50+500)*4</f>
        <v>2200</v>
      </c>
      <c r="O27" s="104" t="s">
        <v>195</v>
      </c>
      <c r="P27" s="82">
        <f t="shared" si="1"/>
        <v>-13071.98</v>
      </c>
      <c r="Q27" s="51"/>
      <c r="R27" s="51" t="s">
        <v>24</v>
      </c>
      <c r="S27" s="52"/>
      <c r="T27" s="181" t="s">
        <v>291</v>
      </c>
      <c r="U27" s="181" t="s">
        <v>277</v>
      </c>
      <c r="V27" s="186">
        <v>4</v>
      </c>
      <c r="W27" s="186">
        <f>T27+U27+V27</f>
        <v>1992</v>
      </c>
      <c r="X27" s="168">
        <f>W27-J27</f>
        <v>-13080</v>
      </c>
      <c r="Y27" s="186">
        <f>W27/D27</f>
        <v>498</v>
      </c>
      <c r="Z27" s="93"/>
      <c r="AA27" s="9"/>
    </row>
    <row r="28" spans="1:27" ht="12.75">
      <c r="A28" s="108" t="s">
        <v>67</v>
      </c>
      <c r="B28" s="65"/>
      <c r="C28" s="66"/>
      <c r="D28" s="67"/>
      <c r="E28" s="67"/>
      <c r="F28" s="67"/>
      <c r="G28" s="67"/>
      <c r="H28" s="68"/>
      <c r="I28" s="69"/>
      <c r="J28" s="69"/>
      <c r="K28" s="70"/>
      <c r="L28" s="70"/>
      <c r="M28" s="69"/>
      <c r="N28" s="110"/>
      <c r="O28" s="69"/>
      <c r="P28" s="110"/>
      <c r="Q28" s="73"/>
      <c r="R28" s="73"/>
      <c r="S28" s="74"/>
      <c r="T28" s="74"/>
      <c r="U28" s="74"/>
      <c r="V28" s="72"/>
      <c r="W28" s="72"/>
      <c r="X28" s="69"/>
      <c r="Y28" s="111"/>
      <c r="Z28" s="74"/>
      <c r="AA28" s="15"/>
    </row>
    <row r="29" spans="1:27" ht="12.75">
      <c r="A29" s="85" t="s">
        <v>69</v>
      </c>
      <c r="B29" s="61" t="s">
        <v>68</v>
      </c>
      <c r="C29" s="61" t="s">
        <v>66</v>
      </c>
      <c r="D29" s="45">
        <v>1</v>
      </c>
      <c r="E29" s="46">
        <v>50</v>
      </c>
      <c r="F29" s="89"/>
      <c r="G29" s="90"/>
      <c r="H29" s="89"/>
      <c r="I29" s="47">
        <f>D29*(E29+F29+G29+H29)</f>
        <v>50</v>
      </c>
      <c r="J29" s="91"/>
      <c r="K29" s="80">
        <v>50</v>
      </c>
      <c r="L29" s="48" t="s">
        <v>104</v>
      </c>
      <c r="M29" s="81">
        <f>-I29+K29</f>
        <v>0</v>
      </c>
      <c r="N29" s="48">
        <v>50</v>
      </c>
      <c r="O29" s="52">
        <v>38626</v>
      </c>
      <c r="P29" s="82">
        <f t="shared" si="1"/>
        <v>0</v>
      </c>
      <c r="Q29" s="156" t="s">
        <v>31</v>
      </c>
      <c r="R29" s="51"/>
      <c r="S29" s="104" t="s">
        <v>41</v>
      </c>
      <c r="T29" s="93"/>
      <c r="U29" s="93"/>
      <c r="V29" s="186">
        <v>5</v>
      </c>
      <c r="W29" s="186">
        <f>T29+U29+V29</f>
        <v>5</v>
      </c>
      <c r="X29" s="83"/>
      <c r="Y29" s="53"/>
      <c r="Z29" s="93"/>
      <c r="AA29" s="9"/>
    </row>
    <row r="30" spans="1:27" ht="12.75">
      <c r="A30" s="85" t="s">
        <v>294</v>
      </c>
      <c r="B30" s="61"/>
      <c r="C30" s="61"/>
      <c r="D30" s="45"/>
      <c r="E30" s="46"/>
      <c r="F30" s="89"/>
      <c r="G30" s="90"/>
      <c r="H30" s="89"/>
      <c r="I30" s="47"/>
      <c r="J30" s="177" t="s">
        <v>280</v>
      </c>
      <c r="K30" s="80"/>
      <c r="L30" s="48"/>
      <c r="M30" s="81"/>
      <c r="N30" s="48"/>
      <c r="O30" s="52"/>
      <c r="P30" s="82"/>
      <c r="Q30" s="156"/>
      <c r="R30" s="51"/>
      <c r="S30" s="104"/>
      <c r="T30" s="93"/>
      <c r="U30" s="181" t="s">
        <v>299</v>
      </c>
      <c r="V30" s="92"/>
      <c r="W30" s="92"/>
      <c r="X30" s="83"/>
      <c r="Y30" s="53"/>
      <c r="Z30" s="93"/>
      <c r="AA30" s="9"/>
    </row>
    <row r="31" spans="1:27" ht="12.75">
      <c r="A31" s="113" t="s">
        <v>132</v>
      </c>
      <c r="B31" s="61" t="s">
        <v>70</v>
      </c>
      <c r="C31" s="61"/>
      <c r="D31" s="45">
        <v>1</v>
      </c>
      <c r="E31" s="46">
        <v>500</v>
      </c>
      <c r="F31" s="89"/>
      <c r="G31" s="90"/>
      <c r="H31" s="89"/>
      <c r="I31" s="47">
        <f>D31*(E31+F31+G31+H31)</f>
        <v>500</v>
      </c>
      <c r="J31" s="177" t="s">
        <v>280</v>
      </c>
      <c r="K31" s="47">
        <v>500</v>
      </c>
      <c r="L31" s="48" t="s">
        <v>104</v>
      </c>
      <c r="M31" s="81">
        <f>-I31+K31</f>
        <v>0</v>
      </c>
      <c r="N31" s="48">
        <v>45</v>
      </c>
      <c r="O31" s="52"/>
      <c r="P31" s="82">
        <f t="shared" si="1"/>
        <v>-455</v>
      </c>
      <c r="Q31" s="51"/>
      <c r="R31" s="51" t="s">
        <v>24</v>
      </c>
      <c r="S31" s="52"/>
      <c r="T31" s="181"/>
      <c r="U31" s="181" t="s">
        <v>278</v>
      </c>
      <c r="V31" s="92"/>
      <c r="W31" s="186">
        <f>T31+U31+V31</f>
        <v>42</v>
      </c>
      <c r="X31" s="168"/>
      <c r="Y31" s="186">
        <v>47</v>
      </c>
      <c r="Z31" s="93"/>
      <c r="AA31" s="9"/>
    </row>
    <row r="32" spans="1:27" ht="12.75">
      <c r="A32" s="108" t="s">
        <v>15</v>
      </c>
      <c r="B32" s="65"/>
      <c r="C32" s="66"/>
      <c r="D32" s="67"/>
      <c r="E32" s="67"/>
      <c r="F32" s="68"/>
      <c r="G32" s="68"/>
      <c r="H32" s="109"/>
      <c r="I32" s="69"/>
      <c r="J32" s="69"/>
      <c r="K32" s="70"/>
      <c r="L32" s="70"/>
      <c r="M32" s="69"/>
      <c r="N32" s="110"/>
      <c r="O32" s="69"/>
      <c r="P32" s="110"/>
      <c r="Q32" s="73"/>
      <c r="R32" s="73"/>
      <c r="S32" s="74"/>
      <c r="T32" s="74"/>
      <c r="U32" s="74"/>
      <c r="V32" s="72"/>
      <c r="W32" s="72"/>
      <c r="X32" s="69"/>
      <c r="Y32" s="111"/>
      <c r="Z32" s="74"/>
      <c r="AA32" s="15"/>
    </row>
    <row r="33" spans="1:27" ht="12.75">
      <c r="A33" s="76" t="s">
        <v>49</v>
      </c>
      <c r="B33" s="44" t="s">
        <v>23</v>
      </c>
      <c r="C33" s="44" t="s">
        <v>50</v>
      </c>
      <c r="D33" s="45">
        <v>1</v>
      </c>
      <c r="E33" s="46">
        <f aca="true" t="shared" si="2" ref="E33:E39">$E$4</f>
        <v>3799</v>
      </c>
      <c r="F33" s="46">
        <f aca="true" t="shared" si="3" ref="F33:F39">$E33*0.5/100</f>
        <v>18.995</v>
      </c>
      <c r="G33" s="90">
        <f aca="true" t="shared" si="4" ref="G33:G39">$G$4</f>
        <v>315</v>
      </c>
      <c r="H33" s="89">
        <f aca="true" t="shared" si="5" ref="H33:H39">$G33*1/100</f>
        <v>3.15</v>
      </c>
      <c r="I33" s="47">
        <f aca="true" t="shared" si="6" ref="I33:I38">D33*(E33+F33+G33+H33)</f>
        <v>4136.1449999999995</v>
      </c>
      <c r="J33" s="176">
        <f>J4*D33</f>
        <v>3768</v>
      </c>
      <c r="K33" s="80">
        <v>3850</v>
      </c>
      <c r="L33" s="48" t="s">
        <v>106</v>
      </c>
      <c r="M33" s="81">
        <f aca="true" t="shared" si="7" ref="M33:M39">-I33+K33</f>
        <v>-286.1449999999995</v>
      </c>
      <c r="N33" s="48" t="s">
        <v>185</v>
      </c>
      <c r="O33" s="52"/>
      <c r="P33" s="82" t="e">
        <f t="shared" si="1"/>
        <v>#VALUE!</v>
      </c>
      <c r="Q33" s="156" t="s">
        <v>31</v>
      </c>
      <c r="R33" s="51" t="s">
        <v>24</v>
      </c>
      <c r="S33" s="52" t="s">
        <v>146</v>
      </c>
      <c r="T33" s="181" t="s">
        <v>287</v>
      </c>
      <c r="U33" s="181" t="s">
        <v>209</v>
      </c>
      <c r="V33" s="186">
        <v>0</v>
      </c>
      <c r="W33" s="186">
        <f>T33+U33+V33</f>
        <v>3784</v>
      </c>
      <c r="X33" s="168">
        <f>W33-J33</f>
        <v>16</v>
      </c>
      <c r="Y33" s="191">
        <f>W33/D33</f>
        <v>3784</v>
      </c>
      <c r="Z33" s="93"/>
      <c r="AA33" s="9"/>
    </row>
    <row r="34" spans="1:27" ht="12.75">
      <c r="A34" s="76" t="s">
        <v>51</v>
      </c>
      <c r="B34" s="44" t="s">
        <v>5</v>
      </c>
      <c r="C34" s="77" t="s">
        <v>33</v>
      </c>
      <c r="D34" s="78">
        <v>2</v>
      </c>
      <c r="E34" s="46">
        <f t="shared" si="2"/>
        <v>3799</v>
      </c>
      <c r="F34" s="46">
        <f t="shared" si="3"/>
        <v>18.995</v>
      </c>
      <c r="G34" s="90">
        <f t="shared" si="4"/>
        <v>315</v>
      </c>
      <c r="H34" s="89">
        <f t="shared" si="5"/>
        <v>3.15</v>
      </c>
      <c r="I34" s="47">
        <f t="shared" si="6"/>
        <v>8272.289999999999</v>
      </c>
      <c r="J34" s="176">
        <f>J4*D34</f>
        <v>7536</v>
      </c>
      <c r="K34" s="47">
        <v>8220</v>
      </c>
      <c r="L34" s="48" t="s">
        <v>103</v>
      </c>
      <c r="M34" s="81">
        <f t="shared" si="7"/>
        <v>-52.289999999999054</v>
      </c>
      <c r="N34" s="48">
        <v>8322</v>
      </c>
      <c r="O34" s="52"/>
      <c r="P34" s="82">
        <f t="shared" si="1"/>
        <v>49.710000000000946</v>
      </c>
      <c r="Q34" s="51" t="s">
        <v>120</v>
      </c>
      <c r="R34" s="51" t="s">
        <v>120</v>
      </c>
      <c r="S34" s="52"/>
      <c r="T34" s="181" t="s">
        <v>298</v>
      </c>
      <c r="U34" s="181" t="s">
        <v>290</v>
      </c>
      <c r="V34" s="186">
        <v>0</v>
      </c>
      <c r="W34" s="186">
        <f>T34+U34+V34</f>
        <v>1293</v>
      </c>
      <c r="X34" s="168">
        <f>W34-J34</f>
        <v>-6243</v>
      </c>
      <c r="Y34" s="186">
        <f>W34/D34</f>
        <v>646.5</v>
      </c>
      <c r="Z34" s="93"/>
      <c r="AA34" s="9"/>
    </row>
    <row r="35" spans="1:27" ht="12.75">
      <c r="A35" s="76" t="s">
        <v>52</v>
      </c>
      <c r="B35" s="44" t="s">
        <v>54</v>
      </c>
      <c r="C35" s="44" t="s">
        <v>125</v>
      </c>
      <c r="D35" s="45">
        <v>2</v>
      </c>
      <c r="E35" s="46">
        <f t="shared" si="2"/>
        <v>3799</v>
      </c>
      <c r="F35" s="46">
        <f t="shared" si="3"/>
        <v>18.995</v>
      </c>
      <c r="G35" s="90">
        <f t="shared" si="4"/>
        <v>315</v>
      </c>
      <c r="H35" s="89">
        <f t="shared" si="5"/>
        <v>3.15</v>
      </c>
      <c r="I35" s="47">
        <f t="shared" si="6"/>
        <v>8272.289999999999</v>
      </c>
      <c r="J35" s="176">
        <f>J4*D35</f>
        <v>7536</v>
      </c>
      <c r="K35" s="80">
        <v>8400</v>
      </c>
      <c r="L35" s="48" t="s">
        <v>106</v>
      </c>
      <c r="M35" s="81">
        <f t="shared" si="7"/>
        <v>127.71000000000095</v>
      </c>
      <c r="N35" s="48">
        <v>8400</v>
      </c>
      <c r="O35" s="52"/>
      <c r="P35" s="82">
        <f t="shared" si="1"/>
        <v>127.71000000000095</v>
      </c>
      <c r="Q35" s="156" t="s">
        <v>31</v>
      </c>
      <c r="R35" s="51" t="s">
        <v>24</v>
      </c>
      <c r="S35" s="52" t="s">
        <v>146</v>
      </c>
      <c r="T35" s="181" t="s">
        <v>288</v>
      </c>
      <c r="U35" s="181" t="s">
        <v>210</v>
      </c>
      <c r="V35" s="186">
        <v>0</v>
      </c>
      <c r="W35" s="186">
        <f>T35+U35+V35</f>
        <v>8305</v>
      </c>
      <c r="X35" s="168">
        <f>W35-J35</f>
        <v>769</v>
      </c>
      <c r="Y35" s="191">
        <f>W35/D35</f>
        <v>4152.5</v>
      </c>
      <c r="Z35" s="93"/>
      <c r="AA35" s="9"/>
    </row>
    <row r="36" spans="1:27" ht="12.75">
      <c r="A36" s="114" t="s">
        <v>112</v>
      </c>
      <c r="B36" s="44" t="s">
        <v>53</v>
      </c>
      <c r="C36" s="44" t="s">
        <v>122</v>
      </c>
      <c r="D36" s="45">
        <v>4</v>
      </c>
      <c r="E36" s="46">
        <f t="shared" si="2"/>
        <v>3799</v>
      </c>
      <c r="F36" s="46">
        <f t="shared" si="3"/>
        <v>18.995</v>
      </c>
      <c r="G36" s="90">
        <f t="shared" si="4"/>
        <v>315</v>
      </c>
      <c r="H36" s="89">
        <f t="shared" si="5"/>
        <v>3.15</v>
      </c>
      <c r="I36" s="47">
        <f t="shared" si="6"/>
        <v>16544.579999999998</v>
      </c>
      <c r="J36" s="176">
        <f>J4*D36</f>
        <v>15072</v>
      </c>
      <c r="K36" s="80">
        <v>16600</v>
      </c>
      <c r="L36" s="48" t="s">
        <v>106</v>
      </c>
      <c r="M36" s="81">
        <f t="shared" si="7"/>
        <v>55.42000000000189</v>
      </c>
      <c r="N36" s="48">
        <v>15400</v>
      </c>
      <c r="O36" s="52" t="s">
        <v>146</v>
      </c>
      <c r="P36" s="82">
        <f t="shared" si="1"/>
        <v>-1144.579999999998</v>
      </c>
      <c r="Q36" s="156" t="s">
        <v>31</v>
      </c>
      <c r="R36" s="51" t="s">
        <v>24</v>
      </c>
      <c r="S36" s="52" t="s">
        <v>145</v>
      </c>
      <c r="T36" s="181" t="s">
        <v>289</v>
      </c>
      <c r="U36" s="181" t="s">
        <v>211</v>
      </c>
      <c r="V36" s="186">
        <v>0</v>
      </c>
      <c r="W36" s="186">
        <f>T36+U36+V36</f>
        <v>16406</v>
      </c>
      <c r="X36" s="168">
        <f>W36-J36</f>
        <v>1334</v>
      </c>
      <c r="Y36" s="191">
        <f>W36/D36</f>
        <v>4101.5</v>
      </c>
      <c r="Z36" s="93"/>
      <c r="AA36" s="9"/>
    </row>
    <row r="37" spans="1:27" ht="12.75">
      <c r="A37" s="76" t="s">
        <v>56</v>
      </c>
      <c r="B37" s="44" t="s">
        <v>55</v>
      </c>
      <c r="C37" s="44" t="s">
        <v>126</v>
      </c>
      <c r="D37" s="45">
        <v>18</v>
      </c>
      <c r="E37" s="46">
        <f t="shared" si="2"/>
        <v>3799</v>
      </c>
      <c r="F37" s="46">
        <f t="shared" si="3"/>
        <v>18.995</v>
      </c>
      <c r="G37" s="90">
        <f t="shared" si="4"/>
        <v>315</v>
      </c>
      <c r="H37" s="89">
        <f t="shared" si="5"/>
        <v>3.15</v>
      </c>
      <c r="I37" s="47">
        <f t="shared" si="6"/>
        <v>74450.60999999999</v>
      </c>
      <c r="J37" s="176">
        <f>J4*D37</f>
        <v>67824</v>
      </c>
      <c r="K37" s="80">
        <v>75000</v>
      </c>
      <c r="L37" s="48" t="s">
        <v>106</v>
      </c>
      <c r="M37" s="81">
        <f t="shared" si="7"/>
        <v>549.390000000014</v>
      </c>
      <c r="N37" s="48">
        <v>2200</v>
      </c>
      <c r="O37" s="52" t="s">
        <v>146</v>
      </c>
      <c r="P37" s="82">
        <f t="shared" si="1"/>
        <v>-72250.60999999999</v>
      </c>
      <c r="Q37" s="51"/>
      <c r="R37" s="51"/>
      <c r="S37" s="52" t="s">
        <v>146</v>
      </c>
      <c r="T37" s="181" t="s">
        <v>286</v>
      </c>
      <c r="U37" s="181" t="s">
        <v>212</v>
      </c>
      <c r="V37" s="186">
        <v>0</v>
      </c>
      <c r="W37" s="186">
        <f>T37+U37+V37</f>
        <v>73140</v>
      </c>
      <c r="X37" s="168">
        <f>W37-J37</f>
        <v>5316</v>
      </c>
      <c r="Y37" s="191">
        <f>W37/D37</f>
        <v>4063.3333333333335</v>
      </c>
      <c r="Z37" s="93"/>
      <c r="AA37" s="9"/>
    </row>
    <row r="38" spans="1:27" s="162" customFormat="1" ht="12.75">
      <c r="A38" s="114" t="s">
        <v>184</v>
      </c>
      <c r="B38" s="44"/>
      <c r="C38" s="44" t="s">
        <v>41</v>
      </c>
      <c r="D38" s="45">
        <v>12</v>
      </c>
      <c r="E38" s="46">
        <f t="shared" si="2"/>
        <v>3799</v>
      </c>
      <c r="F38" s="46">
        <f t="shared" si="3"/>
        <v>18.995</v>
      </c>
      <c r="G38" s="90">
        <f t="shared" si="4"/>
        <v>315</v>
      </c>
      <c r="H38" s="89">
        <f t="shared" si="5"/>
        <v>3.15</v>
      </c>
      <c r="I38" s="47">
        <f t="shared" si="6"/>
        <v>49633.73999999999</v>
      </c>
      <c r="J38" s="176">
        <f>J4*D38</f>
        <v>45216</v>
      </c>
      <c r="K38" s="47" t="s">
        <v>41</v>
      </c>
      <c r="L38" s="48" t="s">
        <v>106</v>
      </c>
      <c r="M38" s="100" t="e">
        <f t="shared" si="7"/>
        <v>#VALUE!</v>
      </c>
      <c r="N38" s="48">
        <v>0</v>
      </c>
      <c r="O38" s="50"/>
      <c r="P38" s="100">
        <f t="shared" si="1"/>
        <v>-49633.73999999999</v>
      </c>
      <c r="Q38" s="161"/>
      <c r="R38" s="161" t="s">
        <v>24</v>
      </c>
      <c r="S38" s="50" t="s">
        <v>147</v>
      </c>
      <c r="T38" s="181" t="s">
        <v>286</v>
      </c>
      <c r="U38" s="181" t="s">
        <v>279</v>
      </c>
      <c r="V38" s="186">
        <v>0</v>
      </c>
      <c r="W38" s="186">
        <f>T38+U38+V38</f>
        <v>45640</v>
      </c>
      <c r="X38" s="168">
        <f>W38-J38</f>
        <v>424</v>
      </c>
      <c r="Y38" s="191">
        <f>W38/D38</f>
        <v>3803.3333333333335</v>
      </c>
      <c r="Z38" s="93"/>
      <c r="AA38" s="169"/>
    </row>
    <row r="39" spans="1:27" ht="12.75">
      <c r="A39" s="173" t="s">
        <v>130</v>
      </c>
      <c r="B39" s="44"/>
      <c r="C39" s="44"/>
      <c r="D39" s="45">
        <v>1</v>
      </c>
      <c r="E39" s="46">
        <f t="shared" si="2"/>
        <v>3799</v>
      </c>
      <c r="F39" s="46">
        <f t="shared" si="3"/>
        <v>18.995</v>
      </c>
      <c r="G39" s="90">
        <f t="shared" si="4"/>
        <v>315</v>
      </c>
      <c r="H39" s="89">
        <f t="shared" si="5"/>
        <v>3.15</v>
      </c>
      <c r="I39" s="47">
        <f>D39*(E39+F39+G39+H39)</f>
        <v>4136.1449999999995</v>
      </c>
      <c r="J39" s="176">
        <v>2</v>
      </c>
      <c r="K39" s="116">
        <v>2</v>
      </c>
      <c r="L39" s="84">
        <v>2</v>
      </c>
      <c r="M39" s="81">
        <f t="shared" si="7"/>
        <v>-4134.1449999999995</v>
      </c>
      <c r="N39" s="48"/>
      <c r="O39" s="52"/>
      <c r="P39" s="82">
        <f t="shared" si="1"/>
        <v>-4136.1449999999995</v>
      </c>
      <c r="Q39" s="51"/>
      <c r="R39" s="51"/>
      <c r="S39" s="52" t="s">
        <v>24</v>
      </c>
      <c r="T39" s="181"/>
      <c r="U39" s="181" t="s">
        <v>268</v>
      </c>
      <c r="V39" s="186">
        <v>0</v>
      </c>
      <c r="W39" s="186">
        <f>T39+U39+V39</f>
        <v>2</v>
      </c>
      <c r="X39" s="168">
        <f>W39-J39</f>
        <v>0</v>
      </c>
      <c r="Y39" s="191">
        <f>W39/D39</f>
        <v>2</v>
      </c>
      <c r="Z39" s="93"/>
      <c r="AA39" s="9"/>
    </row>
    <row r="40" spans="1:27" ht="12.75">
      <c r="A40" s="108" t="s">
        <v>18</v>
      </c>
      <c r="B40" s="65"/>
      <c r="C40" s="66"/>
      <c r="D40" s="67"/>
      <c r="E40" s="67"/>
      <c r="F40" s="67"/>
      <c r="G40" s="67"/>
      <c r="H40" s="68"/>
      <c r="I40" s="69"/>
      <c r="J40" s="69"/>
      <c r="K40" s="70"/>
      <c r="L40" s="70"/>
      <c r="M40" s="69"/>
      <c r="N40" s="110"/>
      <c r="O40" s="69"/>
      <c r="P40" s="110"/>
      <c r="Q40" s="73"/>
      <c r="R40" s="73"/>
      <c r="S40" s="74"/>
      <c r="T40" s="74"/>
      <c r="U40" s="74"/>
      <c r="V40" s="72"/>
      <c r="W40" s="72"/>
      <c r="X40" s="69"/>
      <c r="Y40" s="111"/>
      <c r="Z40" s="74"/>
      <c r="AA40" s="15"/>
    </row>
    <row r="41" spans="1:27" ht="12.75">
      <c r="A41" s="106" t="s">
        <v>108</v>
      </c>
      <c r="B41" s="87" t="s">
        <v>5</v>
      </c>
      <c r="C41" s="87"/>
      <c r="D41" s="45">
        <v>2</v>
      </c>
      <c r="E41" s="46">
        <f>$E$4</f>
        <v>3799</v>
      </c>
      <c r="F41" s="46">
        <f aca="true" t="shared" si="8" ref="F41:F46">$E41*0.5/100</f>
        <v>18.995</v>
      </c>
      <c r="G41" s="90">
        <f>$G$4</f>
        <v>315</v>
      </c>
      <c r="H41" s="89">
        <f>$G41*1/100</f>
        <v>3.15</v>
      </c>
      <c r="I41" s="47">
        <f aca="true" t="shared" si="9" ref="I41:I49">D41*(E41+F41+G41+H41)</f>
        <v>8272.289999999999</v>
      </c>
      <c r="J41" s="91"/>
      <c r="K41" s="80">
        <f>8300+800</f>
        <v>9100</v>
      </c>
      <c r="L41" s="92"/>
      <c r="M41" s="81">
        <f aca="true" t="shared" si="10" ref="M41:M49">-I41+K41</f>
        <v>827.710000000001</v>
      </c>
      <c r="N41" s="48" t="s">
        <v>183</v>
      </c>
      <c r="O41" s="93"/>
      <c r="P41" s="82" t="e">
        <f t="shared" si="1"/>
        <v>#VALUE!</v>
      </c>
      <c r="Q41" s="94"/>
      <c r="R41" s="94"/>
      <c r="S41" s="93"/>
      <c r="T41" s="93"/>
      <c r="U41" s="93"/>
      <c r="V41" s="92"/>
      <c r="W41" s="92"/>
      <c r="X41" s="95"/>
      <c r="Y41" s="92"/>
      <c r="Z41" s="93"/>
      <c r="AA41" s="15"/>
    </row>
    <row r="42" spans="1:27" ht="12.75">
      <c r="A42" s="76" t="s">
        <v>92</v>
      </c>
      <c r="B42" s="44" t="s">
        <v>75</v>
      </c>
      <c r="C42" s="61" t="s">
        <v>93</v>
      </c>
      <c r="D42" s="45">
        <v>1</v>
      </c>
      <c r="E42" s="46">
        <f>$E$4-550</f>
        <v>3249</v>
      </c>
      <c r="F42" s="46">
        <f t="shared" si="8"/>
        <v>16.245</v>
      </c>
      <c r="G42" s="90">
        <f>$G$4</f>
        <v>315</v>
      </c>
      <c r="H42" s="89">
        <f>$G42*1/100</f>
        <v>3.15</v>
      </c>
      <c r="I42" s="47">
        <f t="shared" si="9"/>
        <v>3583.395</v>
      </c>
      <c r="J42" s="176"/>
      <c r="K42" s="47">
        <f>3560+50</f>
        <v>3610</v>
      </c>
      <c r="L42" s="48" t="s">
        <v>107</v>
      </c>
      <c r="M42" s="81">
        <f t="shared" si="10"/>
        <v>26.605000000000018</v>
      </c>
      <c r="N42" s="97">
        <f>8+435+532</f>
        <v>975</v>
      </c>
      <c r="O42" s="104" t="s">
        <v>195</v>
      </c>
      <c r="P42" s="82">
        <f t="shared" si="1"/>
        <v>-2608.395</v>
      </c>
      <c r="Q42" s="51"/>
      <c r="R42" s="51" t="s">
        <v>103</v>
      </c>
      <c r="S42" s="104" t="s">
        <v>41</v>
      </c>
      <c r="T42" s="181" t="s">
        <v>268</v>
      </c>
      <c r="U42" s="181" t="s">
        <v>269</v>
      </c>
      <c r="V42" s="186">
        <v>2</v>
      </c>
      <c r="W42" s="186">
        <f>T42+U42+V42</f>
        <v>504</v>
      </c>
      <c r="X42" s="95"/>
      <c r="Y42" s="102">
        <f>W42/D42</f>
        <v>504</v>
      </c>
      <c r="Z42" s="93"/>
      <c r="AA42" s="9"/>
    </row>
    <row r="43" spans="1:27" ht="12.75">
      <c r="A43" s="76" t="s">
        <v>3</v>
      </c>
      <c r="B43" s="44" t="s">
        <v>57</v>
      </c>
      <c r="C43" s="61" t="s">
        <v>7</v>
      </c>
      <c r="D43" s="62">
        <v>2</v>
      </c>
      <c r="E43" s="46">
        <f>$E$4</f>
        <v>3799</v>
      </c>
      <c r="F43" s="46">
        <f t="shared" si="8"/>
        <v>18.995</v>
      </c>
      <c r="G43" s="90">
        <f>$G$4</f>
        <v>315</v>
      </c>
      <c r="H43" s="89">
        <f>$G43*1/100</f>
        <v>3.15</v>
      </c>
      <c r="I43" s="47">
        <f t="shared" si="9"/>
        <v>8272.289999999999</v>
      </c>
      <c r="J43" s="176"/>
      <c r="K43" s="80">
        <v>7420</v>
      </c>
      <c r="L43" s="48" t="s">
        <v>103</v>
      </c>
      <c r="M43" s="81">
        <f t="shared" si="10"/>
        <v>-852.289999999999</v>
      </c>
      <c r="N43" s="48">
        <v>7406</v>
      </c>
      <c r="O43" s="52"/>
      <c r="P43" s="82">
        <f t="shared" si="1"/>
        <v>-866.289999999999</v>
      </c>
      <c r="Q43" s="156" t="s">
        <v>31</v>
      </c>
      <c r="R43" s="51" t="s">
        <v>121</v>
      </c>
      <c r="S43" s="52"/>
      <c r="T43" s="181"/>
      <c r="U43" s="181" t="s">
        <v>270</v>
      </c>
      <c r="V43" s="186">
        <v>4</v>
      </c>
      <c r="W43" s="186">
        <f>T43+U43+V43</f>
        <v>1004</v>
      </c>
      <c r="X43" s="95"/>
      <c r="Y43" s="167">
        <f>W43/D43</f>
        <v>502</v>
      </c>
      <c r="Z43" s="93"/>
      <c r="AA43" s="9"/>
    </row>
    <row r="44" spans="1:27" ht="12.75">
      <c r="A44" s="76" t="s">
        <v>102</v>
      </c>
      <c r="B44" s="44" t="s">
        <v>101</v>
      </c>
      <c r="C44" s="44" t="s">
        <v>19</v>
      </c>
      <c r="D44" s="45">
        <v>1</v>
      </c>
      <c r="E44" s="46">
        <f>$E$4</f>
        <v>3799</v>
      </c>
      <c r="F44" s="46">
        <f t="shared" si="8"/>
        <v>18.995</v>
      </c>
      <c r="G44" s="90">
        <f>$G$4</f>
        <v>315</v>
      </c>
      <c r="H44" s="89">
        <f>$G44*1/100</f>
        <v>3.15</v>
      </c>
      <c r="I44" s="47">
        <f t="shared" si="9"/>
        <v>4136.1449999999995</v>
      </c>
      <c r="J44" s="176"/>
      <c r="K44" s="47">
        <v>4110</v>
      </c>
      <c r="L44" s="48" t="s">
        <v>106</v>
      </c>
      <c r="M44" s="100">
        <f t="shared" si="10"/>
        <v>-26.144999999999527</v>
      </c>
      <c r="N44" s="48">
        <v>4110</v>
      </c>
      <c r="O44" s="50" t="s">
        <v>195</v>
      </c>
      <c r="P44" s="82">
        <f t="shared" si="1"/>
        <v>-26.144999999999527</v>
      </c>
      <c r="Q44" s="161"/>
      <c r="R44" s="161" t="s">
        <v>106</v>
      </c>
      <c r="S44" s="50"/>
      <c r="T44" s="181"/>
      <c r="U44" s="93"/>
      <c r="V44" s="92"/>
      <c r="W44" s="92"/>
      <c r="X44" s="95"/>
      <c r="Y44" s="92"/>
      <c r="Z44" s="93"/>
      <c r="AA44" s="9"/>
    </row>
    <row r="45" spans="1:27" ht="12.75">
      <c r="A45" s="106" t="s">
        <v>140</v>
      </c>
      <c r="B45" s="87"/>
      <c r="C45" s="87"/>
      <c r="D45" s="88">
        <v>1</v>
      </c>
      <c r="E45" s="89">
        <f>$E$4</f>
        <v>3799</v>
      </c>
      <c r="F45" s="89">
        <f t="shared" si="8"/>
        <v>18.995</v>
      </c>
      <c r="G45" s="90">
        <f>$G$4</f>
        <v>315</v>
      </c>
      <c r="H45" s="89">
        <f>$G45*1/100</f>
        <v>3.15</v>
      </c>
      <c r="I45" s="91">
        <f t="shared" si="9"/>
        <v>4136.1449999999995</v>
      </c>
      <c r="J45" s="91"/>
      <c r="K45" s="80" t="s">
        <v>41</v>
      </c>
      <c r="L45" s="48" t="s">
        <v>106</v>
      </c>
      <c r="M45" s="81"/>
      <c r="N45" s="48">
        <f>550+159</f>
        <v>709</v>
      </c>
      <c r="O45" s="52"/>
      <c r="P45" s="82">
        <f t="shared" si="1"/>
        <v>-3427.1449999999995</v>
      </c>
      <c r="Q45" s="51"/>
      <c r="R45" s="51"/>
      <c r="S45" s="52"/>
      <c r="T45" s="93"/>
      <c r="U45" s="181" t="s">
        <v>272</v>
      </c>
      <c r="V45" s="186">
        <v>2</v>
      </c>
      <c r="W45" s="186">
        <f>T45+U45+V45</f>
        <v>512</v>
      </c>
      <c r="X45" s="95"/>
      <c r="Y45" s="102">
        <f>W45/D45</f>
        <v>512</v>
      </c>
      <c r="Z45" s="93"/>
      <c r="AA45" s="9"/>
    </row>
    <row r="46" spans="1:27" ht="12.75">
      <c r="A46" s="76" t="s">
        <v>182</v>
      </c>
      <c r="B46" s="118" t="s">
        <v>89</v>
      </c>
      <c r="C46" s="61" t="s">
        <v>88</v>
      </c>
      <c r="D46" s="45">
        <v>2</v>
      </c>
      <c r="E46" s="46">
        <f>$E$4</f>
        <v>3799</v>
      </c>
      <c r="F46" s="46">
        <f t="shared" si="8"/>
        <v>18.995</v>
      </c>
      <c r="G46" s="90"/>
      <c r="H46" s="89"/>
      <c r="I46" s="47">
        <f t="shared" si="9"/>
        <v>7635.99</v>
      </c>
      <c r="J46" s="176"/>
      <c r="K46" s="80">
        <f>3250*2</f>
        <v>6500</v>
      </c>
      <c r="L46" s="48" t="s">
        <v>107</v>
      </c>
      <c r="M46" s="81">
        <f t="shared" si="10"/>
        <v>-1135.9899999999998</v>
      </c>
      <c r="N46" s="48">
        <v>6460</v>
      </c>
      <c r="O46" s="52"/>
      <c r="P46" s="82">
        <f t="shared" si="1"/>
        <v>-1175.9899999999998</v>
      </c>
      <c r="Q46" s="156" t="s">
        <v>31</v>
      </c>
      <c r="R46" s="51" t="s">
        <v>186</v>
      </c>
      <c r="S46" s="52"/>
      <c r="T46" s="181"/>
      <c r="U46" s="181" t="s">
        <v>270</v>
      </c>
      <c r="V46" s="186">
        <v>4</v>
      </c>
      <c r="W46" s="186">
        <f>T46+U46+V46</f>
        <v>1004</v>
      </c>
      <c r="X46" s="95"/>
      <c r="Y46" s="102">
        <f>W46/D46</f>
        <v>502</v>
      </c>
      <c r="Z46" s="93"/>
      <c r="AA46" s="9"/>
    </row>
    <row r="47" spans="1:27" s="15" customFormat="1" ht="12.75">
      <c r="A47" s="106" t="s">
        <v>181</v>
      </c>
      <c r="B47" s="138" t="s">
        <v>89</v>
      </c>
      <c r="C47" s="103" t="s">
        <v>88</v>
      </c>
      <c r="D47" s="88">
        <v>2</v>
      </c>
      <c r="E47" s="89"/>
      <c r="F47" s="89"/>
      <c r="G47" s="90">
        <f>$G$4</f>
        <v>315</v>
      </c>
      <c r="H47" s="89">
        <f>$G47*1/100</f>
        <v>3.15</v>
      </c>
      <c r="I47" s="91">
        <f t="shared" si="9"/>
        <v>636.3</v>
      </c>
      <c r="J47" s="91"/>
      <c r="K47" s="91">
        <f>310*2</f>
        <v>620</v>
      </c>
      <c r="L47" s="92" t="s">
        <v>107</v>
      </c>
      <c r="M47" s="145">
        <f t="shared" si="10"/>
        <v>-16.299999999999955</v>
      </c>
      <c r="N47" s="92">
        <v>605</v>
      </c>
      <c r="O47" s="93"/>
      <c r="P47" s="145">
        <f t="shared" si="1"/>
        <v>-31.299999999999955</v>
      </c>
      <c r="Q47" s="94" t="s">
        <v>31</v>
      </c>
      <c r="R47" s="94" t="s">
        <v>186</v>
      </c>
      <c r="S47" s="93"/>
      <c r="T47" s="93"/>
      <c r="U47" s="93"/>
      <c r="V47" s="92"/>
      <c r="W47" s="92"/>
      <c r="X47" s="95"/>
      <c r="Y47" s="92"/>
      <c r="Z47" s="93"/>
      <c r="AA47" s="9"/>
    </row>
    <row r="48" spans="1:27" ht="12.75">
      <c r="A48" s="76" t="s">
        <v>91</v>
      </c>
      <c r="B48" s="118" t="s">
        <v>89</v>
      </c>
      <c r="C48" s="61" t="s">
        <v>88</v>
      </c>
      <c r="D48" s="45">
        <v>2</v>
      </c>
      <c r="E48" s="46">
        <f>$E$4</f>
        <v>3799</v>
      </c>
      <c r="F48" s="46">
        <f>$E48*0.5/100</f>
        <v>18.995</v>
      </c>
      <c r="G48" s="90">
        <f>$G$4</f>
        <v>315</v>
      </c>
      <c r="H48" s="89">
        <f>$G48*1/100</f>
        <v>3.15</v>
      </c>
      <c r="I48" s="47">
        <f t="shared" si="9"/>
        <v>8272.289999999999</v>
      </c>
      <c r="J48" s="176"/>
      <c r="K48" s="80">
        <f>3560*2</f>
        <v>7120</v>
      </c>
      <c r="L48" s="48" t="s">
        <v>107</v>
      </c>
      <c r="M48" s="81">
        <f t="shared" si="10"/>
        <v>-1152.289999999999</v>
      </c>
      <c r="N48" s="48">
        <v>13164</v>
      </c>
      <c r="O48" s="52"/>
      <c r="P48" s="82">
        <f t="shared" si="1"/>
        <v>4891.710000000001</v>
      </c>
      <c r="Q48" s="156" t="s">
        <v>31</v>
      </c>
      <c r="R48" s="51" t="s">
        <v>186</v>
      </c>
      <c r="S48" s="52"/>
      <c r="T48" s="181"/>
      <c r="U48" s="181" t="s">
        <v>270</v>
      </c>
      <c r="V48" s="186">
        <v>4</v>
      </c>
      <c r="W48" s="186">
        <f>T48+U48+V48</f>
        <v>1004</v>
      </c>
      <c r="X48" s="95"/>
      <c r="Y48" s="102">
        <f>W48/D48</f>
        <v>502</v>
      </c>
      <c r="Z48" s="93"/>
      <c r="AA48" s="9"/>
    </row>
    <row r="49" spans="1:27" ht="12.75">
      <c r="A49" s="119" t="s">
        <v>90</v>
      </c>
      <c r="B49" s="118" t="s">
        <v>89</v>
      </c>
      <c r="C49" s="61" t="s">
        <v>88</v>
      </c>
      <c r="D49" s="120">
        <v>3</v>
      </c>
      <c r="E49" s="46">
        <f>$E$4</f>
        <v>3799</v>
      </c>
      <c r="F49" s="46">
        <f>$E49*0.5/100</f>
        <v>18.995</v>
      </c>
      <c r="G49" s="90">
        <f>$G$4</f>
        <v>315</v>
      </c>
      <c r="H49" s="89">
        <f>$G49*1/100</f>
        <v>3.15</v>
      </c>
      <c r="I49" s="47">
        <f t="shared" si="9"/>
        <v>12408.434999999998</v>
      </c>
      <c r="J49" s="176"/>
      <c r="K49" s="121">
        <f>3560*3</f>
        <v>10680</v>
      </c>
      <c r="L49" s="48" t="s">
        <v>107</v>
      </c>
      <c r="M49" s="81">
        <f t="shared" si="10"/>
        <v>-1728.4349999999977</v>
      </c>
      <c r="N49" s="48">
        <v>10658</v>
      </c>
      <c r="O49" s="52"/>
      <c r="P49" s="82">
        <f t="shared" si="1"/>
        <v>-1750.4349999999977</v>
      </c>
      <c r="Q49" s="156" t="s">
        <v>31</v>
      </c>
      <c r="R49" s="123" t="s">
        <v>186</v>
      </c>
      <c r="S49" s="122"/>
      <c r="T49" s="182"/>
      <c r="U49" s="182" t="s">
        <v>271</v>
      </c>
      <c r="V49" s="188">
        <v>6</v>
      </c>
      <c r="W49" s="186">
        <f>T49+U49+V49</f>
        <v>1506</v>
      </c>
      <c r="X49" s="125"/>
      <c r="Y49" s="157">
        <f>W49/D49</f>
        <v>502</v>
      </c>
      <c r="Z49" s="122"/>
      <c r="AA49" s="12"/>
    </row>
    <row r="50" spans="1:27" ht="12.75">
      <c r="A50" s="108" t="s">
        <v>133</v>
      </c>
      <c r="B50" s="65"/>
      <c r="C50" s="66"/>
      <c r="D50" s="67"/>
      <c r="E50" s="67"/>
      <c r="F50" s="109"/>
      <c r="G50" s="67"/>
      <c r="H50" s="109"/>
      <c r="I50" s="69"/>
      <c r="J50" s="69"/>
      <c r="K50" s="69"/>
      <c r="L50" s="70"/>
      <c r="M50" s="69"/>
      <c r="N50" s="110"/>
      <c r="O50" s="69"/>
      <c r="P50" s="110"/>
      <c r="Q50" s="73"/>
      <c r="R50" s="73"/>
      <c r="S50" s="74"/>
      <c r="T50" s="74"/>
      <c r="U50" s="74"/>
      <c r="V50" s="72"/>
      <c r="W50" s="72"/>
      <c r="X50" s="69"/>
      <c r="Y50" s="111"/>
      <c r="Z50" s="74"/>
      <c r="AA50" s="15"/>
    </row>
    <row r="51" spans="1:27" ht="12.75">
      <c r="A51" s="106" t="s">
        <v>134</v>
      </c>
      <c r="B51" s="87"/>
      <c r="C51" s="87"/>
      <c r="D51" s="45">
        <v>1</v>
      </c>
      <c r="E51" s="46">
        <f>$E$4-550</f>
        <v>3249</v>
      </c>
      <c r="F51" s="46">
        <f>$E51*0.5/100</f>
        <v>16.245</v>
      </c>
      <c r="G51" s="90">
        <f>$G$4</f>
        <v>315</v>
      </c>
      <c r="H51" s="89">
        <f>$G51*1/100</f>
        <v>3.15</v>
      </c>
      <c r="I51" s="47">
        <f>D51*(E51+F51+G51+H51)</f>
        <v>3583.395</v>
      </c>
      <c r="J51" s="91"/>
      <c r="K51" s="80">
        <v>0</v>
      </c>
      <c r="L51" s="48" t="s">
        <v>104</v>
      </c>
      <c r="M51" s="81">
        <f>-I51+K51</f>
        <v>-3583.395</v>
      </c>
      <c r="N51" s="48"/>
      <c r="O51" s="93"/>
      <c r="P51" s="82">
        <f t="shared" si="1"/>
        <v>-3583.395</v>
      </c>
      <c r="Q51" s="94"/>
      <c r="R51" s="94"/>
      <c r="S51" s="93"/>
      <c r="T51" s="93"/>
      <c r="U51" s="93"/>
      <c r="V51" s="92"/>
      <c r="W51" s="92"/>
      <c r="X51" s="95"/>
      <c r="Y51" s="92"/>
      <c r="Z51" s="93"/>
      <c r="AA51" s="15"/>
    </row>
    <row r="52" spans="1:27" ht="12.75">
      <c r="A52" s="108" t="s">
        <v>25</v>
      </c>
      <c r="B52" s="126"/>
      <c r="C52" s="126"/>
      <c r="D52" s="127"/>
      <c r="E52" s="127"/>
      <c r="F52" s="128"/>
      <c r="G52" s="129"/>
      <c r="H52" s="127"/>
      <c r="I52" s="130"/>
      <c r="J52" s="130"/>
      <c r="K52" s="131"/>
      <c r="L52" s="131"/>
      <c r="M52" s="132"/>
      <c r="N52" s="110"/>
      <c r="O52" s="132"/>
      <c r="P52" s="110"/>
      <c r="Q52" s="73"/>
      <c r="R52" s="134"/>
      <c r="S52" s="135"/>
      <c r="T52" s="135"/>
      <c r="U52" s="135"/>
      <c r="V52" s="133"/>
      <c r="W52" s="133"/>
      <c r="X52" s="132"/>
      <c r="Y52" s="136"/>
      <c r="Z52" s="135"/>
      <c r="AA52" s="12"/>
    </row>
    <row r="53" spans="1:27" ht="12.75">
      <c r="A53" s="86" t="s">
        <v>95</v>
      </c>
      <c r="B53" s="103" t="s">
        <v>5</v>
      </c>
      <c r="C53" s="103"/>
      <c r="D53" s="90">
        <v>1</v>
      </c>
      <c r="E53" s="89">
        <f>$E$4</f>
        <v>3799</v>
      </c>
      <c r="F53" s="89">
        <f>$E53*0.5/100</f>
        <v>18.995</v>
      </c>
      <c r="G53" s="90">
        <f>$G$4</f>
        <v>315</v>
      </c>
      <c r="H53" s="89">
        <f>$G53*1/100</f>
        <v>3.15</v>
      </c>
      <c r="I53" s="91">
        <f>D53*(E53+F53+G53+H53)</f>
        <v>4136.1449999999995</v>
      </c>
      <c r="J53" s="91"/>
      <c r="K53" s="121">
        <v>4120</v>
      </c>
      <c r="L53" s="124"/>
      <c r="M53" s="81">
        <f>-I53+K53</f>
        <v>-16.144999999999527</v>
      </c>
      <c r="N53" s="143"/>
      <c r="O53" s="122"/>
      <c r="P53" s="82">
        <f t="shared" si="1"/>
        <v>-4136.1449999999995</v>
      </c>
      <c r="Q53" s="123"/>
      <c r="R53" s="123"/>
      <c r="S53" s="122"/>
      <c r="T53" s="182"/>
      <c r="U53" s="122"/>
      <c r="V53" s="124"/>
      <c r="W53" s="124"/>
      <c r="X53" s="95"/>
      <c r="Y53" s="124"/>
      <c r="Z53" s="122"/>
      <c r="AA53" s="12"/>
    </row>
    <row r="54" spans="1:27" ht="12.75">
      <c r="A54" s="119" t="s">
        <v>96</v>
      </c>
      <c r="B54" s="118" t="s">
        <v>89</v>
      </c>
      <c r="C54" s="118" t="s">
        <v>94</v>
      </c>
      <c r="D54" s="120">
        <v>1</v>
      </c>
      <c r="E54" s="46">
        <f>$E$4</f>
        <v>3799</v>
      </c>
      <c r="F54" s="46">
        <f>$E54*0.5/100</f>
        <v>18.995</v>
      </c>
      <c r="G54" s="90">
        <f>$G$4</f>
        <v>315</v>
      </c>
      <c r="H54" s="89">
        <f>$G54*1/100</f>
        <v>3.15</v>
      </c>
      <c r="I54" s="47">
        <f>D54*(E54+F54+G54+H54)</f>
        <v>4136.1449999999995</v>
      </c>
      <c r="J54" s="176">
        <f>J4*D54</f>
        <v>3768</v>
      </c>
      <c r="K54" s="137">
        <v>4110</v>
      </c>
      <c r="L54" s="48" t="s">
        <v>107</v>
      </c>
      <c r="M54" s="81">
        <f>-I54+K54</f>
        <v>-26.144999999999527</v>
      </c>
      <c r="N54" s="143" t="s">
        <v>167</v>
      </c>
      <c r="O54" s="160" t="s">
        <v>195</v>
      </c>
      <c r="P54" s="82" t="e">
        <f t="shared" si="1"/>
        <v>#VALUE!</v>
      </c>
      <c r="Q54" s="123"/>
      <c r="R54" s="123" t="s">
        <v>24</v>
      </c>
      <c r="S54" s="104" t="s">
        <v>41</v>
      </c>
      <c r="T54" s="181"/>
      <c r="U54" s="181" t="s">
        <v>213</v>
      </c>
      <c r="V54" s="188">
        <v>10</v>
      </c>
      <c r="W54" s="186">
        <f>T54+U54+V54</f>
        <v>4090</v>
      </c>
      <c r="X54" s="168">
        <f>W54-J54</f>
        <v>322</v>
      </c>
      <c r="Y54" s="191">
        <f>W54/D54</f>
        <v>4090</v>
      </c>
      <c r="Z54" s="93"/>
      <c r="AA54" s="12"/>
    </row>
    <row r="55" spans="1:27" ht="12.75">
      <c r="A55" s="159" t="s">
        <v>97</v>
      </c>
      <c r="B55" s="138" t="s">
        <v>5</v>
      </c>
      <c r="C55" s="138"/>
      <c r="D55" s="139"/>
      <c r="E55" s="140"/>
      <c r="F55" s="141"/>
      <c r="G55" s="139"/>
      <c r="H55" s="141"/>
      <c r="I55" s="142" t="s">
        <v>41</v>
      </c>
      <c r="J55" s="142"/>
      <c r="K55" s="142"/>
      <c r="L55" s="124"/>
      <c r="M55" s="81"/>
      <c r="N55" s="143"/>
      <c r="O55" s="122"/>
      <c r="P55" s="82" t="e">
        <f t="shared" si="1"/>
        <v>#VALUE!</v>
      </c>
      <c r="Q55" s="123"/>
      <c r="R55" s="123"/>
      <c r="S55" s="122"/>
      <c r="T55" s="182"/>
      <c r="U55" s="122"/>
      <c r="V55" s="124"/>
      <c r="W55" s="124"/>
      <c r="X55" s="95"/>
      <c r="Y55" s="124"/>
      <c r="Z55" s="122"/>
      <c r="AA55" s="12"/>
    </row>
    <row r="56" spans="1:27" ht="12.75">
      <c r="A56" s="119" t="s">
        <v>98</v>
      </c>
      <c r="B56" s="118" t="s">
        <v>99</v>
      </c>
      <c r="C56" s="118" t="s">
        <v>100</v>
      </c>
      <c r="D56" s="120">
        <v>1</v>
      </c>
      <c r="E56" s="46">
        <f aca="true" t="shared" si="11" ref="E56:E69">$E$4</f>
        <v>3799</v>
      </c>
      <c r="F56" s="46">
        <f aca="true" t="shared" si="12" ref="F56:F65">$E56*0.5/100</f>
        <v>18.995</v>
      </c>
      <c r="G56" s="90">
        <f aca="true" t="shared" si="13" ref="G56:G69">$G$4</f>
        <v>315</v>
      </c>
      <c r="H56" s="89">
        <f aca="true" t="shared" si="14" ref="H56:H65">$G56*1/100</f>
        <v>3.15</v>
      </c>
      <c r="I56" s="47">
        <f aca="true" t="shared" si="15" ref="I56:I69">D56*(E56+F56+G56+H56)</f>
        <v>4136.1449999999995</v>
      </c>
      <c r="J56" s="176">
        <f>J4*D56</f>
        <v>3768</v>
      </c>
      <c r="K56" s="137">
        <f>4110+50</f>
        <v>4160</v>
      </c>
      <c r="L56" s="48" t="s">
        <v>107</v>
      </c>
      <c r="M56" s="81">
        <f>-I56+K56</f>
        <v>23.855000000000473</v>
      </c>
      <c r="N56" s="143" t="s">
        <v>197</v>
      </c>
      <c r="O56" s="160" t="s">
        <v>195</v>
      </c>
      <c r="P56" s="82" t="e">
        <f t="shared" si="1"/>
        <v>#VALUE!</v>
      </c>
      <c r="Q56" s="123"/>
      <c r="R56" s="123" t="s">
        <v>24</v>
      </c>
      <c r="S56" s="104" t="s">
        <v>41</v>
      </c>
      <c r="T56" s="181" t="s">
        <v>268</v>
      </c>
      <c r="U56" s="181" t="s">
        <v>213</v>
      </c>
      <c r="V56" s="188">
        <v>10</v>
      </c>
      <c r="W56" s="186">
        <f>T56+U56+V56</f>
        <v>4092</v>
      </c>
      <c r="X56" s="168">
        <f>W56-J56</f>
        <v>324</v>
      </c>
      <c r="Y56" s="191">
        <f>W56/D56</f>
        <v>4092</v>
      </c>
      <c r="Z56" s="93"/>
      <c r="AA56" s="12"/>
    </row>
    <row r="57" spans="1:27" ht="12.75">
      <c r="A57" s="119" t="s">
        <v>34</v>
      </c>
      <c r="B57" s="118"/>
      <c r="C57" s="118" t="s">
        <v>35</v>
      </c>
      <c r="D57" s="120">
        <v>3</v>
      </c>
      <c r="E57" s="46">
        <f t="shared" si="11"/>
        <v>3799</v>
      </c>
      <c r="F57" s="46">
        <f t="shared" si="12"/>
        <v>18.995</v>
      </c>
      <c r="G57" s="90">
        <f t="shared" si="13"/>
        <v>315</v>
      </c>
      <c r="H57" s="89">
        <f t="shared" si="14"/>
        <v>3.15</v>
      </c>
      <c r="I57" s="47">
        <f t="shared" si="15"/>
        <v>12408.434999999998</v>
      </c>
      <c r="J57" s="176">
        <f>J4*D57</f>
        <v>11304</v>
      </c>
      <c r="K57" s="121" t="s">
        <v>123</v>
      </c>
      <c r="L57" s="143" t="s">
        <v>106</v>
      </c>
      <c r="M57" s="81"/>
      <c r="N57" s="143">
        <v>52</v>
      </c>
      <c r="O57" s="122"/>
      <c r="P57" s="82">
        <f t="shared" si="1"/>
        <v>-12356.434999999998</v>
      </c>
      <c r="Q57" s="123"/>
      <c r="R57" s="123" t="s">
        <v>24</v>
      </c>
      <c r="S57" s="122" t="s">
        <v>124</v>
      </c>
      <c r="T57" s="182" t="s">
        <v>297</v>
      </c>
      <c r="U57" s="182" t="s">
        <v>281</v>
      </c>
      <c r="V57" s="188">
        <v>0</v>
      </c>
      <c r="W57" s="186">
        <f>T57+U57+V57</f>
        <v>1356</v>
      </c>
      <c r="X57" s="168">
        <f>W57-J57</f>
        <v>-9948</v>
      </c>
      <c r="Y57" s="186">
        <f>W57/D57</f>
        <v>452</v>
      </c>
      <c r="Z57" s="122"/>
      <c r="AA57" s="12"/>
    </row>
    <row r="58" spans="1:27" ht="12.75">
      <c r="A58" s="119" t="s">
        <v>36</v>
      </c>
      <c r="B58" s="118"/>
      <c r="C58" s="118" t="s">
        <v>26</v>
      </c>
      <c r="D58" s="120">
        <v>3</v>
      </c>
      <c r="E58" s="46">
        <f t="shared" si="11"/>
        <v>3799</v>
      </c>
      <c r="F58" s="46">
        <f t="shared" si="12"/>
        <v>18.995</v>
      </c>
      <c r="G58" s="90">
        <f t="shared" si="13"/>
        <v>315</v>
      </c>
      <c r="H58" s="89">
        <f t="shared" si="14"/>
        <v>3.15</v>
      </c>
      <c r="I58" s="47">
        <f t="shared" si="15"/>
        <v>12408.434999999998</v>
      </c>
      <c r="J58" s="176">
        <f>J4*D58</f>
        <v>11304</v>
      </c>
      <c r="K58" s="121">
        <v>12300</v>
      </c>
      <c r="L58" s="143" t="s">
        <v>106</v>
      </c>
      <c r="M58" s="81">
        <f aca="true" t="shared" si="16" ref="M58:M69">-I58+K58</f>
        <v>-108.43499999999767</v>
      </c>
      <c r="N58" s="143" t="s">
        <v>196</v>
      </c>
      <c r="O58" s="160" t="s">
        <v>195</v>
      </c>
      <c r="P58" s="82" t="e">
        <f t="shared" si="1"/>
        <v>#VALUE!</v>
      </c>
      <c r="Q58" s="123"/>
      <c r="R58" s="123" t="s">
        <v>24</v>
      </c>
      <c r="S58" s="122" t="s">
        <v>145</v>
      </c>
      <c r="T58" s="182" t="s">
        <v>289</v>
      </c>
      <c r="U58" s="182" t="s">
        <v>214</v>
      </c>
      <c r="V58" s="188">
        <v>0</v>
      </c>
      <c r="W58" s="186">
        <f>T58+U58+V58</f>
        <v>9536</v>
      </c>
      <c r="X58" s="168">
        <f>W58-J58</f>
        <v>-1768</v>
      </c>
      <c r="Y58" s="186">
        <f>W58/D58</f>
        <v>3178.6666666666665</v>
      </c>
      <c r="Z58" s="122"/>
      <c r="AA58" s="12"/>
    </row>
    <row r="59" spans="1:27" ht="12.75">
      <c r="A59" s="119" t="s">
        <v>37</v>
      </c>
      <c r="B59" s="118"/>
      <c r="C59" s="118" t="s">
        <v>151</v>
      </c>
      <c r="D59" s="120">
        <v>6</v>
      </c>
      <c r="E59" s="46">
        <f t="shared" si="11"/>
        <v>3799</v>
      </c>
      <c r="F59" s="46">
        <f t="shared" si="12"/>
        <v>18.995</v>
      </c>
      <c r="G59" s="90">
        <f t="shared" si="13"/>
        <v>315</v>
      </c>
      <c r="H59" s="89">
        <f t="shared" si="14"/>
        <v>3.15</v>
      </c>
      <c r="I59" s="47">
        <f t="shared" si="15"/>
        <v>24816.869999999995</v>
      </c>
      <c r="J59" s="176">
        <f>J4*D59</f>
        <v>22608</v>
      </c>
      <c r="K59" s="121">
        <v>25000</v>
      </c>
      <c r="L59" s="143" t="s">
        <v>106</v>
      </c>
      <c r="M59" s="81">
        <f t="shared" si="16"/>
        <v>183.13000000000466</v>
      </c>
      <c r="N59" s="143">
        <v>25000</v>
      </c>
      <c r="O59" s="122"/>
      <c r="P59" s="82">
        <f t="shared" si="1"/>
        <v>183.13000000000466</v>
      </c>
      <c r="Q59" s="156" t="s">
        <v>31</v>
      </c>
      <c r="R59" s="123" t="s">
        <v>24</v>
      </c>
      <c r="S59" s="122"/>
      <c r="T59" s="182"/>
      <c r="U59" s="182" t="s">
        <v>215</v>
      </c>
      <c r="V59" s="188">
        <v>0</v>
      </c>
      <c r="W59" s="186">
        <f>T59+U59+V59</f>
        <v>24000</v>
      </c>
      <c r="X59" s="168">
        <f>W59-J59</f>
        <v>1392</v>
      </c>
      <c r="Y59" s="191">
        <f>W59/D59</f>
        <v>4000</v>
      </c>
      <c r="Z59" s="122"/>
      <c r="AA59" s="12"/>
    </row>
    <row r="60" spans="1:27" ht="12.75">
      <c r="A60" s="119" t="s">
        <v>38</v>
      </c>
      <c r="B60" s="118"/>
      <c r="C60" s="118" t="s">
        <v>27</v>
      </c>
      <c r="D60" s="120">
        <v>3</v>
      </c>
      <c r="E60" s="46">
        <f t="shared" si="11"/>
        <v>3799</v>
      </c>
      <c r="F60" s="46">
        <f t="shared" si="12"/>
        <v>18.995</v>
      </c>
      <c r="G60" s="90">
        <f t="shared" si="13"/>
        <v>315</v>
      </c>
      <c r="H60" s="89">
        <f t="shared" si="14"/>
        <v>3.15</v>
      </c>
      <c r="I60" s="47">
        <f t="shared" si="15"/>
        <v>12408.434999999998</v>
      </c>
      <c r="J60" s="176">
        <f>J4*D60</f>
        <v>11304</v>
      </c>
      <c r="K60" s="121">
        <v>12400</v>
      </c>
      <c r="L60" s="143" t="s">
        <v>106</v>
      </c>
      <c r="M60" s="81">
        <f t="shared" si="16"/>
        <v>-8.434999999997672</v>
      </c>
      <c r="N60" s="143" t="s">
        <v>187</v>
      </c>
      <c r="O60" s="122"/>
      <c r="P60" s="82" t="e">
        <f t="shared" si="1"/>
        <v>#VALUE!</v>
      </c>
      <c r="Q60" s="123"/>
      <c r="R60" s="123" t="s">
        <v>24</v>
      </c>
      <c r="S60" s="122" t="s">
        <v>146</v>
      </c>
      <c r="T60" s="182" t="s">
        <v>289</v>
      </c>
      <c r="U60" s="182" t="s">
        <v>282</v>
      </c>
      <c r="V60" s="188">
        <v>2300</v>
      </c>
      <c r="W60" s="186">
        <f>T60+U60+V60</f>
        <v>14306</v>
      </c>
      <c r="X60" s="168">
        <f>W60-J60</f>
        <v>3002</v>
      </c>
      <c r="Y60" s="191">
        <f>W60/D60</f>
        <v>4768.666666666667</v>
      </c>
      <c r="Z60" s="122"/>
      <c r="AA60" s="12"/>
    </row>
    <row r="61" spans="1:27" ht="12.75">
      <c r="A61" s="119" t="s">
        <v>40</v>
      </c>
      <c r="B61" s="118"/>
      <c r="C61" s="118" t="s">
        <v>152</v>
      </c>
      <c r="D61" s="120">
        <v>1</v>
      </c>
      <c r="E61" s="46">
        <f t="shared" si="11"/>
        <v>3799</v>
      </c>
      <c r="F61" s="46">
        <f t="shared" si="12"/>
        <v>18.995</v>
      </c>
      <c r="G61" s="90">
        <f t="shared" si="13"/>
        <v>315</v>
      </c>
      <c r="H61" s="89">
        <f t="shared" si="14"/>
        <v>3.15</v>
      </c>
      <c r="I61" s="47">
        <f t="shared" si="15"/>
        <v>4136.1449999999995</v>
      </c>
      <c r="J61" s="176">
        <f>J4*D61</f>
        <v>3768</v>
      </c>
      <c r="K61" s="121">
        <v>4200</v>
      </c>
      <c r="L61" s="143" t="s">
        <v>106</v>
      </c>
      <c r="M61" s="81">
        <f t="shared" si="16"/>
        <v>63.85500000000047</v>
      </c>
      <c r="N61" s="143">
        <v>4200</v>
      </c>
      <c r="O61" s="122"/>
      <c r="P61" s="82">
        <f t="shared" si="1"/>
        <v>63.85500000000047</v>
      </c>
      <c r="Q61" s="156" t="s">
        <v>31</v>
      </c>
      <c r="R61" s="123" t="s">
        <v>24</v>
      </c>
      <c r="S61" s="122"/>
      <c r="T61" s="182"/>
      <c r="U61" s="182" t="s">
        <v>219</v>
      </c>
      <c r="V61" s="188">
        <v>0</v>
      </c>
      <c r="W61" s="186">
        <f>T61+U61+V61</f>
        <v>4200</v>
      </c>
      <c r="X61" s="168">
        <f>W61-J61</f>
        <v>432</v>
      </c>
      <c r="Y61" s="191">
        <f>W61/D61</f>
        <v>4200</v>
      </c>
      <c r="Z61" s="122"/>
      <c r="AA61" s="12"/>
    </row>
    <row r="62" spans="1:27" ht="12.75">
      <c r="A62" s="114" t="s">
        <v>8</v>
      </c>
      <c r="B62" s="44" t="s">
        <v>5</v>
      </c>
      <c r="C62" s="77" t="s">
        <v>9</v>
      </c>
      <c r="D62" s="78">
        <v>2</v>
      </c>
      <c r="E62" s="46">
        <f t="shared" si="11"/>
        <v>3799</v>
      </c>
      <c r="F62" s="46">
        <f t="shared" si="12"/>
        <v>18.995</v>
      </c>
      <c r="G62" s="90">
        <f t="shared" si="13"/>
        <v>315</v>
      </c>
      <c r="H62" s="89">
        <f t="shared" si="14"/>
        <v>3.15</v>
      </c>
      <c r="I62" s="47">
        <f t="shared" si="15"/>
        <v>8272.289999999999</v>
      </c>
      <c r="J62" s="176">
        <f>J4*D62</f>
        <v>7536</v>
      </c>
      <c r="K62" s="80">
        <v>8272</v>
      </c>
      <c r="L62" s="143" t="s">
        <v>109</v>
      </c>
      <c r="M62" s="81">
        <f t="shared" si="16"/>
        <v>-0.2899999999990541</v>
      </c>
      <c r="N62" s="48">
        <v>8272</v>
      </c>
      <c r="O62" s="52"/>
      <c r="P62" s="82">
        <f t="shared" si="1"/>
        <v>-0.2899999999990541</v>
      </c>
      <c r="Q62" s="156"/>
      <c r="R62" s="123" t="s">
        <v>24</v>
      </c>
      <c r="S62" s="52"/>
      <c r="T62" s="181" t="s">
        <v>287</v>
      </c>
      <c r="U62" s="181"/>
      <c r="V62" s="186">
        <v>8200</v>
      </c>
      <c r="W62" s="186">
        <f>T62+U62+V62</f>
        <v>8204</v>
      </c>
      <c r="X62" s="168">
        <f>W62-J62</f>
        <v>668</v>
      </c>
      <c r="Y62" s="191">
        <f>W62/D62</f>
        <v>4102</v>
      </c>
      <c r="Z62" s="93"/>
      <c r="AA62" s="9"/>
    </row>
    <row r="63" spans="1:27" ht="12.75">
      <c r="A63" s="114" t="s">
        <v>10</v>
      </c>
      <c r="B63" s="44" t="s">
        <v>5</v>
      </c>
      <c r="C63" s="77" t="s">
        <v>11</v>
      </c>
      <c r="D63" s="78">
        <v>1</v>
      </c>
      <c r="E63" s="46">
        <f t="shared" si="11"/>
        <v>3799</v>
      </c>
      <c r="F63" s="46">
        <f t="shared" si="12"/>
        <v>18.995</v>
      </c>
      <c r="G63" s="90">
        <f t="shared" si="13"/>
        <v>315</v>
      </c>
      <c r="H63" s="89">
        <f t="shared" si="14"/>
        <v>3.15</v>
      </c>
      <c r="I63" s="47">
        <f t="shared" si="15"/>
        <v>4136.1449999999995</v>
      </c>
      <c r="J63" s="176">
        <f>J4*D63</f>
        <v>3768</v>
      </c>
      <c r="K63" s="80">
        <v>4136</v>
      </c>
      <c r="L63" s="48" t="s">
        <v>109</v>
      </c>
      <c r="M63" s="81">
        <f t="shared" si="16"/>
        <v>-0.14499999999952706</v>
      </c>
      <c r="N63" s="48">
        <v>4136</v>
      </c>
      <c r="O63" s="52"/>
      <c r="P63" s="82">
        <f t="shared" si="1"/>
        <v>-0.14499999999952706</v>
      </c>
      <c r="Q63" s="156"/>
      <c r="R63" s="123" t="s">
        <v>24</v>
      </c>
      <c r="S63" s="52"/>
      <c r="T63" s="181" t="s">
        <v>268</v>
      </c>
      <c r="U63" s="181"/>
      <c r="V63" s="186">
        <v>4100</v>
      </c>
      <c r="W63" s="186">
        <f>T63+U63+V63</f>
        <v>4102</v>
      </c>
      <c r="X63" s="168">
        <f>W63-J63</f>
        <v>334</v>
      </c>
      <c r="Y63" s="191">
        <f>W63/D63</f>
        <v>4102</v>
      </c>
      <c r="Z63" s="93"/>
      <c r="AA63" s="9"/>
    </row>
    <row r="64" spans="1:27" ht="12.75">
      <c r="A64" s="114" t="s">
        <v>113</v>
      </c>
      <c r="B64" s="44" t="s">
        <v>5</v>
      </c>
      <c r="C64" s="77" t="s">
        <v>119</v>
      </c>
      <c r="D64" s="78">
        <v>1</v>
      </c>
      <c r="E64" s="46">
        <f t="shared" si="11"/>
        <v>3799</v>
      </c>
      <c r="F64" s="46">
        <f t="shared" si="12"/>
        <v>18.995</v>
      </c>
      <c r="G64" s="90">
        <f t="shared" si="13"/>
        <v>315</v>
      </c>
      <c r="H64" s="89">
        <f t="shared" si="14"/>
        <v>3.15</v>
      </c>
      <c r="I64" s="47">
        <f t="shared" si="15"/>
        <v>4136.1449999999995</v>
      </c>
      <c r="J64" s="176">
        <f>J4*D64</f>
        <v>3768</v>
      </c>
      <c r="K64" s="80">
        <v>4200</v>
      </c>
      <c r="L64" s="48" t="s">
        <v>109</v>
      </c>
      <c r="M64" s="81">
        <f t="shared" si="16"/>
        <v>63.85500000000047</v>
      </c>
      <c r="N64" s="48">
        <v>4100</v>
      </c>
      <c r="O64" s="52"/>
      <c r="P64" s="82">
        <f t="shared" si="1"/>
        <v>-36.14499999999953</v>
      </c>
      <c r="Q64" s="156"/>
      <c r="R64" s="123" t="s">
        <v>24</v>
      </c>
      <c r="S64" s="52"/>
      <c r="T64" s="181" t="s">
        <v>268</v>
      </c>
      <c r="U64" s="181" t="s">
        <v>218</v>
      </c>
      <c r="V64" s="186">
        <v>1800</v>
      </c>
      <c r="W64" s="186">
        <f>T64+U64+V64</f>
        <v>4102</v>
      </c>
      <c r="X64" s="168">
        <f>W64-J64</f>
        <v>334</v>
      </c>
      <c r="Y64" s="191">
        <f>W64/D64</f>
        <v>4102</v>
      </c>
      <c r="Z64" s="93"/>
      <c r="AA64" s="9"/>
    </row>
    <row r="65" spans="1:27" ht="12.75">
      <c r="A65" s="114" t="s">
        <v>114</v>
      </c>
      <c r="B65" s="44" t="s">
        <v>5</v>
      </c>
      <c r="C65" s="77" t="s">
        <v>12</v>
      </c>
      <c r="D65" s="78">
        <v>1</v>
      </c>
      <c r="E65" s="46">
        <f t="shared" si="11"/>
        <v>3799</v>
      </c>
      <c r="F65" s="46">
        <f t="shared" si="12"/>
        <v>18.995</v>
      </c>
      <c r="G65" s="90">
        <f t="shared" si="13"/>
        <v>315</v>
      </c>
      <c r="H65" s="89">
        <f t="shared" si="14"/>
        <v>3.15</v>
      </c>
      <c r="I65" s="47">
        <f>D65*(E65+F65+G65+H65)</f>
        <v>4136.1449999999995</v>
      </c>
      <c r="J65" s="176">
        <f>J4*D65</f>
        <v>3768</v>
      </c>
      <c r="K65" s="80">
        <v>4200</v>
      </c>
      <c r="L65" s="48" t="s">
        <v>109</v>
      </c>
      <c r="M65" s="81">
        <f t="shared" si="16"/>
        <v>63.85500000000047</v>
      </c>
      <c r="N65" s="48">
        <v>4200</v>
      </c>
      <c r="O65" s="52"/>
      <c r="P65" s="82">
        <f t="shared" si="1"/>
        <v>63.85500000000047</v>
      </c>
      <c r="Q65" s="156"/>
      <c r="R65" s="123" t="s">
        <v>24</v>
      </c>
      <c r="S65" s="52"/>
      <c r="T65" s="181" t="s">
        <v>268</v>
      </c>
      <c r="U65" s="181"/>
      <c r="V65" s="186">
        <v>4100</v>
      </c>
      <c r="W65" s="186">
        <f>T65+U65+V65</f>
        <v>4102</v>
      </c>
      <c r="X65" s="168">
        <f>W65-J65</f>
        <v>334</v>
      </c>
      <c r="Y65" s="191">
        <f>W65/D65</f>
        <v>4102</v>
      </c>
      <c r="Z65" s="93"/>
      <c r="AA65" s="9"/>
    </row>
    <row r="66" spans="1:27" ht="12.75">
      <c r="A66" s="114" t="s">
        <v>115</v>
      </c>
      <c r="B66" s="44" t="s">
        <v>5</v>
      </c>
      <c r="C66" s="77" t="s">
        <v>118</v>
      </c>
      <c r="D66" s="78">
        <v>0.15</v>
      </c>
      <c r="E66" s="46">
        <f t="shared" si="11"/>
        <v>3799</v>
      </c>
      <c r="F66" s="46">
        <f>$E66*0.5/100</f>
        <v>18.995</v>
      </c>
      <c r="G66" s="90">
        <f t="shared" si="13"/>
        <v>315</v>
      </c>
      <c r="H66" s="89">
        <f>$G66*1/100</f>
        <v>3.15</v>
      </c>
      <c r="I66" s="47">
        <f t="shared" si="15"/>
        <v>620.4217499999999</v>
      </c>
      <c r="J66" s="176">
        <f>J4*D66</f>
        <v>565.1999999999999</v>
      </c>
      <c r="K66" s="80">
        <v>800</v>
      </c>
      <c r="L66" s="143" t="s">
        <v>109</v>
      </c>
      <c r="M66" s="81">
        <f t="shared" si="16"/>
        <v>179.57825000000014</v>
      </c>
      <c r="N66" s="48">
        <v>800</v>
      </c>
      <c r="O66" s="52"/>
      <c r="P66" s="82">
        <f t="shared" si="1"/>
        <v>179.57825000000014</v>
      </c>
      <c r="Q66" s="156"/>
      <c r="R66" s="123" t="s">
        <v>24</v>
      </c>
      <c r="S66" s="52"/>
      <c r="T66" s="181"/>
      <c r="U66" s="181"/>
      <c r="V66" s="186">
        <v>800</v>
      </c>
      <c r="W66" s="186">
        <f>T66+U66+V66</f>
        <v>800</v>
      </c>
      <c r="X66" s="168">
        <f>W66-J66</f>
        <v>234.80000000000007</v>
      </c>
      <c r="Y66" s="191">
        <f>W66/D66</f>
        <v>5333.333333333334</v>
      </c>
      <c r="Z66" s="93"/>
      <c r="AA66" s="9"/>
    </row>
    <row r="67" spans="1:27" ht="12.75">
      <c r="A67" s="114" t="s">
        <v>117</v>
      </c>
      <c r="B67" s="44"/>
      <c r="C67" s="77" t="s">
        <v>116</v>
      </c>
      <c r="D67" s="78">
        <v>0.1</v>
      </c>
      <c r="E67" s="46">
        <f t="shared" si="11"/>
        <v>3799</v>
      </c>
      <c r="F67" s="46">
        <f>$E67*0.5/100</f>
        <v>18.995</v>
      </c>
      <c r="G67" s="90">
        <f t="shared" si="13"/>
        <v>315</v>
      </c>
      <c r="H67" s="89">
        <f>$G67*1/100</f>
        <v>3.15</v>
      </c>
      <c r="I67" s="47">
        <f>D67*(E67+F67+G67+H67)</f>
        <v>413.61449999999996</v>
      </c>
      <c r="J67" s="176">
        <f>J4*D67</f>
        <v>376.8</v>
      </c>
      <c r="K67" s="80">
        <v>280</v>
      </c>
      <c r="L67" s="143" t="s">
        <v>109</v>
      </c>
      <c r="M67" s="81">
        <f t="shared" si="16"/>
        <v>-133.61449999999996</v>
      </c>
      <c r="N67" s="48">
        <v>280</v>
      </c>
      <c r="O67" s="52"/>
      <c r="P67" s="82">
        <f t="shared" si="1"/>
        <v>-133.61449999999996</v>
      </c>
      <c r="Q67" s="156"/>
      <c r="R67" s="123" t="s">
        <v>24</v>
      </c>
      <c r="S67" s="52"/>
      <c r="T67" s="181"/>
      <c r="U67" s="181" t="s">
        <v>216</v>
      </c>
      <c r="V67" s="186">
        <v>140</v>
      </c>
      <c r="W67" s="186">
        <f>T67+U67+V67</f>
        <v>280</v>
      </c>
      <c r="X67" s="168">
        <f>W67-J67</f>
        <v>-96.80000000000001</v>
      </c>
      <c r="Y67" s="186">
        <f>W67/D67</f>
        <v>2800</v>
      </c>
      <c r="Z67" s="93"/>
      <c r="AA67" s="9"/>
    </row>
    <row r="68" spans="1:27" ht="12.75">
      <c r="A68" s="114" t="s">
        <v>13</v>
      </c>
      <c r="B68" s="44"/>
      <c r="C68" s="77"/>
      <c r="D68" s="78">
        <v>1</v>
      </c>
      <c r="E68" s="46">
        <f t="shared" si="11"/>
        <v>3799</v>
      </c>
      <c r="F68" s="46">
        <f>$E68*0.5/100</f>
        <v>18.995</v>
      </c>
      <c r="G68" s="90">
        <f t="shared" si="13"/>
        <v>315</v>
      </c>
      <c r="H68" s="89">
        <f>$G68*1/100</f>
        <v>3.15</v>
      </c>
      <c r="I68" s="47">
        <f t="shared" si="15"/>
        <v>4136.1449999999995</v>
      </c>
      <c r="J68" s="176">
        <f>J4*D68</f>
        <v>3768</v>
      </c>
      <c r="K68" s="80">
        <v>4250</v>
      </c>
      <c r="L68" s="48" t="s">
        <v>109</v>
      </c>
      <c r="M68" s="81">
        <f t="shared" si="16"/>
        <v>113.85500000000047</v>
      </c>
      <c r="N68" s="48">
        <v>4250</v>
      </c>
      <c r="O68" s="52"/>
      <c r="P68" s="82">
        <f t="shared" si="1"/>
        <v>113.85500000000047</v>
      </c>
      <c r="Q68" s="156"/>
      <c r="R68" s="123" t="s">
        <v>24</v>
      </c>
      <c r="S68" s="52"/>
      <c r="T68" s="181"/>
      <c r="U68" s="181" t="s">
        <v>217</v>
      </c>
      <c r="V68" s="186">
        <v>3950</v>
      </c>
      <c r="W68" s="186">
        <f>T68+U68+V68</f>
        <v>4100</v>
      </c>
      <c r="X68" s="168">
        <f>W68-J68</f>
        <v>332</v>
      </c>
      <c r="Y68" s="191">
        <f>W68/D68</f>
        <v>4100</v>
      </c>
      <c r="Z68" s="93"/>
      <c r="AA68" s="9"/>
    </row>
    <row r="69" spans="1:27" ht="12.75">
      <c r="A69" s="114" t="s">
        <v>14</v>
      </c>
      <c r="B69" s="44"/>
      <c r="C69" s="77"/>
      <c r="D69" s="78">
        <v>1</v>
      </c>
      <c r="E69" s="46">
        <f t="shared" si="11"/>
        <v>3799</v>
      </c>
      <c r="F69" s="46">
        <f>$E69*0.5/100</f>
        <v>18.995</v>
      </c>
      <c r="G69" s="90">
        <f t="shared" si="13"/>
        <v>315</v>
      </c>
      <c r="H69" s="89">
        <f>$G69*1/100</f>
        <v>3.15</v>
      </c>
      <c r="I69" s="47">
        <f t="shared" si="15"/>
        <v>4136.1449999999995</v>
      </c>
      <c r="J69" s="176">
        <f>J4*D69</f>
        <v>3768</v>
      </c>
      <c r="K69" s="80">
        <v>4273</v>
      </c>
      <c r="L69" s="48" t="s">
        <v>109</v>
      </c>
      <c r="M69" s="81">
        <f t="shared" si="16"/>
        <v>136.85500000000047</v>
      </c>
      <c r="N69" s="48">
        <v>4273</v>
      </c>
      <c r="O69" s="52"/>
      <c r="P69" s="82">
        <f>-I69+N69</f>
        <v>136.85500000000047</v>
      </c>
      <c r="Q69" s="156"/>
      <c r="R69" s="123" t="s">
        <v>24</v>
      </c>
      <c r="S69" s="52"/>
      <c r="T69" s="181"/>
      <c r="U69" s="181" t="s">
        <v>204</v>
      </c>
      <c r="V69" s="186">
        <v>4000</v>
      </c>
      <c r="W69" s="186">
        <f>T69+U69+V69</f>
        <v>4100</v>
      </c>
      <c r="X69" s="168">
        <f>W69-J69</f>
        <v>332</v>
      </c>
      <c r="Y69" s="191">
        <f>W69/D69</f>
        <v>4100</v>
      </c>
      <c r="Z69" s="93"/>
      <c r="AA69" s="9"/>
    </row>
    <row r="70" spans="1:27" ht="12.75">
      <c r="A70" s="108" t="s">
        <v>135</v>
      </c>
      <c r="B70" s="66"/>
      <c r="C70" s="66"/>
      <c r="D70" s="109"/>
      <c r="E70" s="67"/>
      <c r="F70" s="68"/>
      <c r="G70" s="68"/>
      <c r="H70" s="109"/>
      <c r="I70" s="69"/>
      <c r="J70" s="69"/>
      <c r="K70" s="70"/>
      <c r="L70" s="70"/>
      <c r="M70" s="69"/>
      <c r="N70" s="110"/>
      <c r="O70" s="69"/>
      <c r="P70" s="72"/>
      <c r="Q70" s="73"/>
      <c r="R70" s="73"/>
      <c r="S70" s="74"/>
      <c r="T70" s="74"/>
      <c r="U70" s="74"/>
      <c r="V70" s="72"/>
      <c r="W70" s="72"/>
      <c r="X70" s="69"/>
      <c r="Y70" s="111"/>
      <c r="Z70" s="74"/>
      <c r="AA70" s="15"/>
    </row>
    <row r="71" spans="1:27" ht="12.75">
      <c r="A71" s="115" t="s">
        <v>138</v>
      </c>
      <c r="B71" s="87"/>
      <c r="C71" s="144"/>
      <c r="D71" s="78">
        <v>1</v>
      </c>
      <c r="E71" s="46">
        <f>3482</f>
        <v>3482</v>
      </c>
      <c r="F71" s="46">
        <f>$E71*0.5/100</f>
        <v>17.41</v>
      </c>
      <c r="G71" s="90">
        <f>274</f>
        <v>274</v>
      </c>
      <c r="H71" s="89">
        <f>$G71*1/100</f>
        <v>2.74</v>
      </c>
      <c r="I71" s="47">
        <f>D71*(E71+F71+G71+H71)</f>
        <v>3776.1499999999996</v>
      </c>
      <c r="J71" s="47"/>
      <c r="K71" s="91"/>
      <c r="L71" s="92"/>
      <c r="M71" s="145"/>
      <c r="N71" s="92"/>
      <c r="O71" s="93"/>
      <c r="P71" s="145"/>
      <c r="Q71" s="94"/>
      <c r="R71" s="94"/>
      <c r="S71" s="93"/>
      <c r="T71" s="93"/>
      <c r="U71" s="93"/>
      <c r="V71" s="92"/>
      <c r="W71" s="92"/>
      <c r="X71" s="95"/>
      <c r="Y71" s="92"/>
      <c r="Z71" s="93"/>
      <c r="AA71" s="15"/>
    </row>
    <row r="72" spans="1:27" ht="12.75">
      <c r="A72" s="115" t="s">
        <v>136</v>
      </c>
      <c r="B72" s="87"/>
      <c r="C72" s="144"/>
      <c r="D72" s="78">
        <v>2</v>
      </c>
      <c r="E72" s="46">
        <f>3482</f>
        <v>3482</v>
      </c>
      <c r="F72" s="46">
        <f>$E72*0.5/100</f>
        <v>17.41</v>
      </c>
      <c r="G72" s="90">
        <f>274</f>
        <v>274</v>
      </c>
      <c r="H72" s="89">
        <f>$G72*1/100</f>
        <v>2.74</v>
      </c>
      <c r="I72" s="47">
        <f>D72*(E72+F72+G72+H72)</f>
        <v>7552.299999999999</v>
      </c>
      <c r="J72" s="47"/>
      <c r="K72" s="91"/>
      <c r="L72" s="92"/>
      <c r="M72" s="145"/>
      <c r="N72" s="92"/>
      <c r="O72" s="93"/>
      <c r="P72" s="145"/>
      <c r="Q72" s="94"/>
      <c r="R72" s="94"/>
      <c r="S72" s="93"/>
      <c r="T72" s="93"/>
      <c r="U72" s="93"/>
      <c r="V72" s="92"/>
      <c r="W72" s="92"/>
      <c r="X72" s="95"/>
      <c r="Y72" s="92"/>
      <c r="Z72" s="93"/>
      <c r="AA72" s="15"/>
    </row>
    <row r="73" spans="1:27" ht="12.75">
      <c r="A73" s="115" t="s">
        <v>137</v>
      </c>
      <c r="B73" s="87"/>
      <c r="C73" s="144"/>
      <c r="D73" s="78">
        <v>2</v>
      </c>
      <c r="E73" s="46">
        <f>3482</f>
        <v>3482</v>
      </c>
      <c r="F73" s="46">
        <f>$E73*0.5/100</f>
        <v>17.41</v>
      </c>
      <c r="G73" s="90">
        <f>274</f>
        <v>274</v>
      </c>
      <c r="H73" s="89">
        <f>$G73*1/100</f>
        <v>2.74</v>
      </c>
      <c r="I73" s="47">
        <f>D73*(E73+F73+G73+H73)</f>
        <v>7552.299999999999</v>
      </c>
      <c r="J73" s="47"/>
      <c r="K73" s="91"/>
      <c r="L73" s="92"/>
      <c r="M73" s="145"/>
      <c r="N73" s="92"/>
      <c r="O73" s="93"/>
      <c r="P73" s="145"/>
      <c r="Q73" s="94"/>
      <c r="R73" s="94"/>
      <c r="S73" s="93"/>
      <c r="T73" s="93"/>
      <c r="U73" s="93"/>
      <c r="V73" s="92"/>
      <c r="W73" s="92"/>
      <c r="X73" s="95"/>
      <c r="Y73" s="92"/>
      <c r="Z73" s="93"/>
      <c r="AA73" s="15"/>
    </row>
    <row r="74" spans="1:27" ht="12.75">
      <c r="A74" s="115" t="s">
        <v>139</v>
      </c>
      <c r="B74" s="87"/>
      <c r="C74" s="144"/>
      <c r="D74" s="146">
        <v>1</v>
      </c>
      <c r="E74" s="89" t="s">
        <v>41</v>
      </c>
      <c r="F74" s="89"/>
      <c r="G74" s="90"/>
      <c r="H74" s="89"/>
      <c r="I74" s="91" t="s">
        <v>41</v>
      </c>
      <c r="J74" s="91"/>
      <c r="K74" s="91"/>
      <c r="L74" s="92"/>
      <c r="M74" s="145"/>
      <c r="N74" s="92"/>
      <c r="O74" s="93"/>
      <c r="P74" s="145"/>
      <c r="Q74" s="94"/>
      <c r="R74" s="94"/>
      <c r="S74" s="93"/>
      <c r="T74" s="93"/>
      <c r="U74" s="93"/>
      <c r="V74" s="92"/>
      <c r="W74" s="92"/>
      <c r="X74" s="95"/>
      <c r="Y74" s="92"/>
      <c r="Z74" s="93"/>
      <c r="AA74" s="15"/>
    </row>
    <row r="75" spans="1:27" ht="12.75">
      <c r="A75" s="108" t="s">
        <v>78</v>
      </c>
      <c r="B75" s="66"/>
      <c r="C75" s="66"/>
      <c r="D75" s="109"/>
      <c r="E75" s="67"/>
      <c r="F75" s="68"/>
      <c r="G75" s="68"/>
      <c r="H75" s="109"/>
      <c r="I75" s="69"/>
      <c r="J75" s="69"/>
      <c r="K75" s="70"/>
      <c r="L75" s="70"/>
      <c r="M75" s="69"/>
      <c r="N75" s="110"/>
      <c r="O75" s="69"/>
      <c r="P75" s="72"/>
      <c r="Q75" s="73"/>
      <c r="R75" s="73"/>
      <c r="S75" s="74"/>
      <c r="T75" s="74"/>
      <c r="U75" s="74"/>
      <c r="V75" s="72"/>
      <c r="W75" s="72"/>
      <c r="X75" s="69"/>
      <c r="Y75" s="111"/>
      <c r="Z75" s="74"/>
      <c r="AA75" s="15"/>
    </row>
    <row r="76" spans="1:27" ht="12.75">
      <c r="A76" s="96" t="s">
        <v>77</v>
      </c>
      <c r="B76" s="44"/>
      <c r="C76" s="61"/>
      <c r="D76" s="45">
        <v>1</v>
      </c>
      <c r="E76" s="89"/>
      <c r="F76" s="89"/>
      <c r="G76" s="90">
        <f>$G$4</f>
        <v>315</v>
      </c>
      <c r="H76" s="89">
        <f>$G76*1/100</f>
        <v>3.15</v>
      </c>
      <c r="I76" s="47">
        <f>D76*(E76+F76+G76+H76)</f>
        <v>318.15</v>
      </c>
      <c r="J76" s="47"/>
      <c r="K76" s="58"/>
      <c r="L76" s="53"/>
      <c r="M76" s="81">
        <f>-I76+K76</f>
        <v>-318.15</v>
      </c>
      <c r="N76" s="92"/>
      <c r="O76" s="52"/>
      <c r="P76" s="53"/>
      <c r="Q76" s="51"/>
      <c r="R76" s="51"/>
      <c r="S76" s="52"/>
      <c r="T76" s="93"/>
      <c r="U76" s="52"/>
      <c r="V76" s="53"/>
      <c r="W76" s="53"/>
      <c r="X76" s="83"/>
      <c r="Y76" s="117"/>
      <c r="Z76" s="93"/>
      <c r="AA76" s="9"/>
    </row>
    <row r="77" spans="1:27" ht="12.75">
      <c r="A77" s="96" t="s">
        <v>79</v>
      </c>
      <c r="B77" s="87"/>
      <c r="C77" s="103"/>
      <c r="D77" s="88"/>
      <c r="E77" s="89"/>
      <c r="F77" s="89"/>
      <c r="G77" s="90"/>
      <c r="H77" s="89"/>
      <c r="I77" s="91"/>
      <c r="J77" s="91"/>
      <c r="K77" s="91"/>
      <c r="L77" s="92"/>
      <c r="M77" s="145"/>
      <c r="N77" s="92"/>
      <c r="O77" s="93"/>
      <c r="P77" s="53"/>
      <c r="Q77" s="94"/>
      <c r="R77" s="94"/>
      <c r="S77" s="93"/>
      <c r="T77" s="93"/>
      <c r="U77" s="93"/>
      <c r="V77" s="92"/>
      <c r="W77" s="92"/>
      <c r="X77" s="95"/>
      <c r="Y77" s="117"/>
      <c r="Z77" s="93"/>
      <c r="AA77" s="15"/>
    </row>
    <row r="78" spans="1:27" ht="12.75">
      <c r="A78" s="96" t="s">
        <v>80</v>
      </c>
      <c r="B78" s="87"/>
      <c r="C78" s="103"/>
      <c r="D78" s="88"/>
      <c r="E78" s="89"/>
      <c r="F78" s="89"/>
      <c r="G78" s="90"/>
      <c r="H78" s="89"/>
      <c r="I78" s="91"/>
      <c r="J78" s="91"/>
      <c r="K78" s="91"/>
      <c r="L78" s="92"/>
      <c r="M78" s="145"/>
      <c r="N78" s="92"/>
      <c r="O78" s="93"/>
      <c r="P78" s="53"/>
      <c r="Q78" s="94"/>
      <c r="R78" s="94"/>
      <c r="S78" s="93"/>
      <c r="T78" s="93"/>
      <c r="U78" s="93"/>
      <c r="V78" s="92"/>
      <c r="W78" s="92"/>
      <c r="X78" s="95"/>
      <c r="Y78" s="117"/>
      <c r="Z78" s="93"/>
      <c r="AA78" s="15"/>
    </row>
    <row r="79" spans="1:27" ht="12.75">
      <c r="A79" s="96" t="s">
        <v>84</v>
      </c>
      <c r="B79" s="87"/>
      <c r="C79" s="103"/>
      <c r="D79" s="88"/>
      <c r="E79" s="89"/>
      <c r="F79" s="89"/>
      <c r="G79" s="90"/>
      <c r="H79" s="89"/>
      <c r="I79" s="91"/>
      <c r="J79" s="91"/>
      <c r="K79" s="91"/>
      <c r="L79" s="92"/>
      <c r="M79" s="145"/>
      <c r="N79" s="92"/>
      <c r="O79" s="93"/>
      <c r="P79" s="53"/>
      <c r="Q79" s="94"/>
      <c r="R79" s="94"/>
      <c r="S79" s="93"/>
      <c r="T79" s="93"/>
      <c r="U79" s="93"/>
      <c r="V79" s="92"/>
      <c r="W79" s="92"/>
      <c r="X79" s="95"/>
      <c r="Y79" s="117"/>
      <c r="Z79" s="93"/>
      <c r="AA79" s="15"/>
    </row>
    <row r="80" spans="1:27" ht="12.75">
      <c r="A80" s="147" t="s">
        <v>1</v>
      </c>
      <c r="B80" s="148"/>
      <c r="C80" s="148"/>
      <c r="D80" s="149"/>
      <c r="E80" s="149"/>
      <c r="F80" s="149"/>
      <c r="G80" s="192"/>
      <c r="H80" s="193"/>
      <c r="I80" s="150">
        <f>SUM(I6:I79)</f>
        <v>1394815.5688400003</v>
      </c>
      <c r="J80" s="150"/>
      <c r="K80" s="150">
        <f>SUM(K6:K79)</f>
        <v>1254027</v>
      </c>
      <c r="L80" s="151"/>
      <c r="M80" s="152" t="e">
        <f>SUM(M6:M79)</f>
        <v>#VALUE!</v>
      </c>
      <c r="N80" s="151"/>
      <c r="O80" s="153"/>
      <c r="P80" s="151"/>
      <c r="Q80" s="154"/>
      <c r="R80" s="154"/>
      <c r="S80" s="153"/>
      <c r="T80" s="153"/>
      <c r="U80" s="153"/>
      <c r="V80" s="151">
        <f>SUM(V6:V79)</f>
        <v>34285</v>
      </c>
      <c r="W80" s="151"/>
      <c r="X80" s="155">
        <f>SUM(X6:X79)</f>
        <v>-700300</v>
      </c>
      <c r="Y80" s="151"/>
      <c r="Z80" s="153"/>
      <c r="AA80" s="9"/>
    </row>
    <row r="81" spans="1:27" ht="12.75">
      <c r="A81" s="8"/>
      <c r="B81" s="30"/>
      <c r="C81" s="30"/>
      <c r="D81" s="28"/>
      <c r="E81" s="28"/>
      <c r="F81" s="28"/>
      <c r="G81" s="171"/>
      <c r="H81" s="171"/>
      <c r="I81" s="5"/>
      <c r="J81" s="5"/>
      <c r="K81" s="7"/>
      <c r="L81" s="6"/>
      <c r="M81" s="4"/>
      <c r="N81" s="170"/>
      <c r="O81" s="4"/>
      <c r="P81" s="23"/>
      <c r="Q81" s="31"/>
      <c r="R81" s="31"/>
      <c r="S81" s="13"/>
      <c r="T81" s="185"/>
      <c r="U81" s="13"/>
      <c r="V81" s="23"/>
      <c r="W81" s="23"/>
      <c r="X81" s="4"/>
      <c r="Y81" s="21"/>
      <c r="Z81" s="13"/>
      <c r="AA81" s="9"/>
    </row>
    <row r="82" spans="1:27" ht="12.75">
      <c r="A82" s="1"/>
      <c r="B82" s="30"/>
      <c r="C82" s="30"/>
      <c r="D82" s="28"/>
      <c r="E82" s="28"/>
      <c r="F82" s="28"/>
      <c r="G82" s="171"/>
      <c r="H82" s="172"/>
      <c r="I82" s="5"/>
      <c r="J82" s="5"/>
      <c r="K82" s="7"/>
      <c r="L82" s="7"/>
      <c r="M82" s="5"/>
      <c r="N82" s="170"/>
      <c r="O82" s="5"/>
      <c r="P82" s="23"/>
      <c r="Q82" s="31"/>
      <c r="R82" s="31"/>
      <c r="S82" s="13"/>
      <c r="T82" s="185"/>
      <c r="U82" s="13"/>
      <c r="V82" s="23"/>
      <c r="W82" s="23"/>
      <c r="X82" s="5"/>
      <c r="Y82" s="22"/>
      <c r="Z82" s="13"/>
      <c r="AA82" s="18"/>
    </row>
    <row r="83" spans="2:27" ht="12.75">
      <c r="B83" s="30"/>
      <c r="C83" s="30"/>
      <c r="D83" s="28"/>
      <c r="E83" s="28"/>
      <c r="F83" s="28"/>
      <c r="G83" s="171"/>
      <c r="H83" s="171"/>
      <c r="I83" s="5"/>
      <c r="J83" s="5"/>
      <c r="K83" s="7"/>
      <c r="L83" s="6"/>
      <c r="M83" s="4"/>
      <c r="N83" s="170"/>
      <c r="O83" s="4"/>
      <c r="P83" s="23"/>
      <c r="Q83" s="31"/>
      <c r="R83" s="31"/>
      <c r="S83" s="13"/>
      <c r="T83" s="185"/>
      <c r="U83" s="13"/>
      <c r="V83" s="23"/>
      <c r="W83" s="23"/>
      <c r="X83" s="4"/>
      <c r="Y83" s="21"/>
      <c r="Z83" s="13"/>
      <c r="AA83" s="9"/>
    </row>
    <row r="84" spans="2:27" ht="12.75">
      <c r="B84" s="30"/>
      <c r="C84" s="30"/>
      <c r="D84" s="28"/>
      <c r="E84" s="28"/>
      <c r="F84" s="28"/>
      <c r="G84" s="171"/>
      <c r="H84" s="171"/>
      <c r="I84" s="5"/>
      <c r="J84" s="5"/>
      <c r="K84" s="7"/>
      <c r="L84" s="6"/>
      <c r="M84" s="4"/>
      <c r="N84" s="170"/>
      <c r="O84" s="4"/>
      <c r="P84" s="23"/>
      <c r="Q84" s="31"/>
      <c r="R84" s="31"/>
      <c r="S84" s="13"/>
      <c r="T84" s="185"/>
      <c r="U84" s="13"/>
      <c r="V84" s="23"/>
      <c r="W84" s="23"/>
      <c r="X84" s="4"/>
      <c r="Y84" s="21"/>
      <c r="Z84" s="13"/>
      <c r="AA84" s="9"/>
    </row>
    <row r="85" spans="2:27" ht="12.75">
      <c r="B85" s="30"/>
      <c r="C85" s="30"/>
      <c r="D85" s="28"/>
      <c r="E85" s="28"/>
      <c r="F85" s="28"/>
      <c r="G85" s="171"/>
      <c r="H85" s="171"/>
      <c r="I85" s="5"/>
      <c r="J85" s="5"/>
      <c r="K85" s="7"/>
      <c r="L85" s="6"/>
      <c r="M85" s="4"/>
      <c r="N85" s="170"/>
      <c r="O85" s="4"/>
      <c r="P85" s="23"/>
      <c r="Q85" s="31"/>
      <c r="R85" s="31"/>
      <c r="S85" s="13"/>
      <c r="T85" s="185"/>
      <c r="U85" s="13"/>
      <c r="V85" s="23"/>
      <c r="W85" s="23"/>
      <c r="X85" s="4"/>
      <c r="Y85" s="21"/>
      <c r="Z85" s="13"/>
      <c r="AA85" s="8"/>
    </row>
    <row r="86" spans="2:27" ht="12.75">
      <c r="B86" s="30"/>
      <c r="C86" s="30"/>
      <c r="D86" s="29"/>
      <c r="E86" s="29"/>
      <c r="F86" s="29"/>
      <c r="G86" s="29"/>
      <c r="H86" s="171"/>
      <c r="I86" s="5"/>
      <c r="J86" s="5"/>
      <c r="K86" s="7"/>
      <c r="L86" s="6"/>
      <c r="M86" s="4"/>
      <c r="N86" s="170"/>
      <c r="O86" s="4"/>
      <c r="P86" s="23"/>
      <c r="Q86" s="31"/>
      <c r="R86" s="31"/>
      <c r="S86" s="13"/>
      <c r="T86" s="185"/>
      <c r="U86" s="13"/>
      <c r="V86" s="23"/>
      <c r="W86" s="23"/>
      <c r="X86" s="4"/>
      <c r="Y86" s="21"/>
      <c r="Z86" s="13"/>
      <c r="AA86" s="8"/>
    </row>
    <row r="87" spans="1:27" ht="12.75">
      <c r="A87" s="1"/>
      <c r="B87" s="30"/>
      <c r="C87" s="30"/>
      <c r="D87" s="28"/>
      <c r="E87" s="28"/>
      <c r="F87" s="28"/>
      <c r="G87" s="171"/>
      <c r="H87" s="171"/>
      <c r="I87" s="5"/>
      <c r="J87" s="5"/>
      <c r="K87" s="7"/>
      <c r="L87" s="6"/>
      <c r="M87" s="4"/>
      <c r="N87" s="170"/>
      <c r="O87" s="4"/>
      <c r="P87" s="23"/>
      <c r="Q87" s="31"/>
      <c r="R87" s="31"/>
      <c r="S87" s="13"/>
      <c r="T87" s="185"/>
      <c r="U87" s="13"/>
      <c r="V87" s="23"/>
      <c r="W87" s="23"/>
      <c r="X87" s="4"/>
      <c r="Y87" s="21"/>
      <c r="Z87" s="13"/>
      <c r="AA87" s="8"/>
    </row>
    <row r="88" spans="2:27" ht="12.75">
      <c r="B88" s="30"/>
      <c r="C88" s="30"/>
      <c r="D88" s="28"/>
      <c r="E88" s="28"/>
      <c r="F88" s="28"/>
      <c r="G88" s="171"/>
      <c r="H88" s="171"/>
      <c r="I88" s="5"/>
      <c r="J88" s="5"/>
      <c r="K88" s="7"/>
      <c r="L88" s="6"/>
      <c r="M88" s="4"/>
      <c r="N88" s="170"/>
      <c r="O88" s="4"/>
      <c r="P88" s="23"/>
      <c r="Q88" s="31"/>
      <c r="R88" s="31"/>
      <c r="S88" s="13"/>
      <c r="T88" s="185"/>
      <c r="U88" s="13"/>
      <c r="V88" s="23"/>
      <c r="W88" s="23"/>
      <c r="X88" s="4"/>
      <c r="Y88" s="21"/>
      <c r="Z88" s="13"/>
      <c r="AA88" s="8"/>
    </row>
    <row r="89" spans="2:27" ht="12.75">
      <c r="B89" s="30"/>
      <c r="C89" s="30"/>
      <c r="D89" s="28"/>
      <c r="E89" s="28"/>
      <c r="F89" s="28"/>
      <c r="G89" s="171"/>
      <c r="H89" s="171"/>
      <c r="I89" s="5"/>
      <c r="J89" s="5"/>
      <c r="K89" s="7"/>
      <c r="L89" s="6"/>
      <c r="M89" s="4"/>
      <c r="N89" s="170"/>
      <c r="O89" s="4"/>
      <c r="P89" s="23"/>
      <c r="Q89" s="31"/>
      <c r="R89" s="31"/>
      <c r="S89" s="13"/>
      <c r="T89" s="185"/>
      <c r="U89" s="13"/>
      <c r="V89" s="23"/>
      <c r="W89" s="23"/>
      <c r="X89" s="4"/>
      <c r="Y89" s="21"/>
      <c r="Z89" s="13"/>
      <c r="AA89" s="8"/>
    </row>
    <row r="90" spans="2:27" ht="12.75">
      <c r="B90" s="30"/>
      <c r="C90" s="30"/>
      <c r="D90" s="28"/>
      <c r="E90" s="28"/>
      <c r="F90" s="28"/>
      <c r="G90" s="171"/>
      <c r="H90" s="171"/>
      <c r="I90" s="5"/>
      <c r="J90" s="5"/>
      <c r="K90" s="7"/>
      <c r="L90" s="6"/>
      <c r="M90" s="4"/>
      <c r="N90" s="170"/>
      <c r="O90" s="4"/>
      <c r="P90" s="23"/>
      <c r="Q90" s="31"/>
      <c r="R90" s="31"/>
      <c r="S90" s="13"/>
      <c r="T90" s="185"/>
      <c r="U90" s="13"/>
      <c r="V90" s="23"/>
      <c r="W90" s="23"/>
      <c r="X90" s="4"/>
      <c r="Y90" s="21"/>
      <c r="Z90" s="13"/>
      <c r="AA90" s="8"/>
    </row>
    <row r="91" spans="2:27" ht="12.75">
      <c r="B91" s="30"/>
      <c r="C91" s="30"/>
      <c r="D91" s="28"/>
      <c r="E91" s="28"/>
      <c r="F91" s="28"/>
      <c r="G91" s="171"/>
      <c r="H91" s="171"/>
      <c r="I91" s="5"/>
      <c r="J91" s="5"/>
      <c r="K91" s="7"/>
      <c r="L91" s="6"/>
      <c r="M91" s="4"/>
      <c r="N91" s="170"/>
      <c r="O91" s="4"/>
      <c r="P91" s="23"/>
      <c r="Q91" s="31"/>
      <c r="R91" s="31"/>
      <c r="S91" s="13"/>
      <c r="T91" s="185"/>
      <c r="U91" s="13"/>
      <c r="V91" s="23"/>
      <c r="W91" s="23"/>
      <c r="X91" s="4"/>
      <c r="Y91" s="21"/>
      <c r="Z91" s="13"/>
      <c r="AA91" s="8"/>
    </row>
    <row r="92" spans="1:27" ht="12.75">
      <c r="A92" s="76" t="s">
        <v>81</v>
      </c>
      <c r="B92" s="61" t="s">
        <v>83</v>
      </c>
      <c r="C92" s="56" t="s">
        <v>41</v>
      </c>
      <c r="D92" s="45">
        <v>1</v>
      </c>
      <c r="E92" s="45">
        <v>50</v>
      </c>
      <c r="F92" s="57"/>
      <c r="G92" s="90"/>
      <c r="H92" s="89"/>
      <c r="I92" s="47">
        <f>D92*(E92+F92+G92+H92)</f>
        <v>50</v>
      </c>
      <c r="J92" s="47"/>
      <c r="K92" s="47">
        <v>50</v>
      </c>
      <c r="L92" s="97" t="s">
        <v>105</v>
      </c>
      <c r="M92" s="81">
        <f>-I92+K92</f>
        <v>0</v>
      </c>
      <c r="N92" s="85">
        <v>50</v>
      </c>
      <c r="O92" s="99" t="s">
        <v>129</v>
      </c>
      <c r="P92" s="100">
        <f>-K92+N92</f>
        <v>0</v>
      </c>
      <c r="Q92" s="51" t="s">
        <v>31</v>
      </c>
      <c r="R92" s="51"/>
      <c r="S92" s="98"/>
      <c r="T92" s="112"/>
      <c r="U92" s="98"/>
      <c r="V92" s="42"/>
      <c r="W92" s="42"/>
      <c r="X92" s="83"/>
      <c r="Y92" s="53"/>
      <c r="Z92" s="98"/>
      <c r="AA92" s="9"/>
    </row>
    <row r="93" spans="1:27" ht="12.75">
      <c r="A93" s="76" t="s">
        <v>82</v>
      </c>
      <c r="B93" s="61" t="s">
        <v>83</v>
      </c>
      <c r="C93" s="56" t="s">
        <v>41</v>
      </c>
      <c r="D93" s="45">
        <v>1</v>
      </c>
      <c r="E93" s="45">
        <v>50</v>
      </c>
      <c r="F93" s="57"/>
      <c r="G93" s="90"/>
      <c r="H93" s="89"/>
      <c r="I93" s="47">
        <f>D93*(E93+F93+G93+H93)</f>
        <v>50</v>
      </c>
      <c r="J93" s="47"/>
      <c r="K93" s="47">
        <v>50</v>
      </c>
      <c r="L93" s="97" t="s">
        <v>105</v>
      </c>
      <c r="M93" s="81">
        <f>-I93+K93</f>
        <v>0</v>
      </c>
      <c r="N93" s="85">
        <v>50</v>
      </c>
      <c r="O93" s="99" t="s">
        <v>128</v>
      </c>
      <c r="P93" s="100">
        <f>-K93+N93</f>
        <v>0</v>
      </c>
      <c r="Q93" s="51" t="s">
        <v>31</v>
      </c>
      <c r="R93" s="51"/>
      <c r="S93" s="98"/>
      <c r="T93" s="112"/>
      <c r="U93" s="98"/>
      <c r="V93" s="42"/>
      <c r="W93" s="42"/>
      <c r="X93" s="83"/>
      <c r="Y93" s="53"/>
      <c r="Z93" s="98"/>
      <c r="AA93" s="9"/>
    </row>
    <row r="94" spans="2:27" ht="12.75">
      <c r="B94" s="30"/>
      <c r="C94" s="30"/>
      <c r="D94" s="28"/>
      <c r="E94" s="28"/>
      <c r="F94" s="28"/>
      <c r="G94" s="171"/>
      <c r="H94" s="171"/>
      <c r="I94" s="5"/>
      <c r="J94" s="5"/>
      <c r="K94" s="7"/>
      <c r="L94" s="6"/>
      <c r="M94" s="4"/>
      <c r="N94" s="170"/>
      <c r="O94" s="4"/>
      <c r="P94" s="23"/>
      <c r="Q94" s="31"/>
      <c r="R94" s="31"/>
      <c r="S94" s="13"/>
      <c r="T94" s="185"/>
      <c r="U94" s="13"/>
      <c r="V94" s="23"/>
      <c r="W94" s="23"/>
      <c r="X94" s="4"/>
      <c r="Y94" s="21"/>
      <c r="Z94" s="13"/>
      <c r="AA94" s="8"/>
    </row>
    <row r="95" spans="2:27" ht="12.75">
      <c r="B95" s="30"/>
      <c r="C95" s="30"/>
      <c r="D95" s="28"/>
      <c r="E95" s="28"/>
      <c r="F95" s="28"/>
      <c r="G95" s="171"/>
      <c r="H95" s="171"/>
      <c r="I95" s="5"/>
      <c r="J95" s="5"/>
      <c r="K95" s="7"/>
      <c r="L95" s="6"/>
      <c r="M95" s="4"/>
      <c r="N95" s="170"/>
      <c r="O95" s="4"/>
      <c r="P95" s="23"/>
      <c r="Q95" s="31"/>
      <c r="R95" s="31"/>
      <c r="S95" s="13"/>
      <c r="T95" s="185"/>
      <c r="U95" s="13"/>
      <c r="V95" s="23"/>
      <c r="W95" s="23"/>
      <c r="X95" s="4"/>
      <c r="Y95" s="21"/>
      <c r="Z95" s="13"/>
      <c r="AA95" s="8"/>
    </row>
    <row r="96" spans="2:27" ht="12.75">
      <c r="B96" s="30"/>
      <c r="C96" s="30"/>
      <c r="D96" s="28"/>
      <c r="E96" s="28"/>
      <c r="F96" s="28"/>
      <c r="G96" s="171"/>
      <c r="H96" s="171"/>
      <c r="I96" s="5"/>
      <c r="J96" s="5"/>
      <c r="K96" s="7"/>
      <c r="L96" s="6"/>
      <c r="M96" s="4"/>
      <c r="N96" s="170"/>
      <c r="O96" s="4"/>
      <c r="P96" s="23"/>
      <c r="Q96" s="31"/>
      <c r="R96" s="31"/>
      <c r="S96" s="13"/>
      <c r="T96" s="185"/>
      <c r="U96" s="13"/>
      <c r="V96" s="23"/>
      <c r="W96" s="23"/>
      <c r="X96" s="4"/>
      <c r="Y96" s="21"/>
      <c r="Z96" s="13"/>
      <c r="AA96" s="8"/>
    </row>
    <row r="97" spans="2:27" ht="12.75">
      <c r="B97" s="30"/>
      <c r="C97" s="30"/>
      <c r="D97" s="28"/>
      <c r="E97" s="28"/>
      <c r="F97" s="28"/>
      <c r="G97" s="171"/>
      <c r="H97" s="171"/>
      <c r="I97" s="5"/>
      <c r="J97" s="5"/>
      <c r="K97" s="7"/>
      <c r="L97" s="6"/>
      <c r="M97" s="4"/>
      <c r="N97" s="170"/>
      <c r="O97" s="4"/>
      <c r="P97" s="23"/>
      <c r="Q97" s="31"/>
      <c r="R97" s="31"/>
      <c r="S97" s="13"/>
      <c r="T97" s="185"/>
      <c r="U97" s="13"/>
      <c r="V97" s="23"/>
      <c r="W97" s="23"/>
      <c r="X97" s="4"/>
      <c r="Y97" s="21"/>
      <c r="Z97" s="13"/>
      <c r="AA97" s="8"/>
    </row>
    <row r="98" spans="2:27" ht="12.75">
      <c r="B98" s="30"/>
      <c r="C98" s="30"/>
      <c r="D98" s="28"/>
      <c r="E98" s="28"/>
      <c r="F98" s="28"/>
      <c r="G98" s="171"/>
      <c r="H98" s="171"/>
      <c r="I98" s="5"/>
      <c r="J98" s="5"/>
      <c r="K98" s="7"/>
      <c r="L98" s="6"/>
      <c r="M98" s="4"/>
      <c r="N98" s="170"/>
      <c r="O98" s="4"/>
      <c r="P98" s="23"/>
      <c r="Q98" s="31"/>
      <c r="R98" s="31"/>
      <c r="S98" s="13"/>
      <c r="T98" s="185"/>
      <c r="U98" s="13"/>
      <c r="V98" s="23"/>
      <c r="W98" s="23"/>
      <c r="X98" s="4"/>
      <c r="Y98" s="21"/>
      <c r="Z98" s="13"/>
      <c r="AA98" s="8"/>
    </row>
    <row r="99" spans="2:27" ht="12.75">
      <c r="B99" s="30"/>
      <c r="C99" s="30"/>
      <c r="D99" s="28"/>
      <c r="E99" s="28"/>
      <c r="F99" s="28"/>
      <c r="G99" s="171"/>
      <c r="H99" s="171"/>
      <c r="I99" s="5"/>
      <c r="J99" s="5"/>
      <c r="K99" s="7"/>
      <c r="L99" s="6"/>
      <c r="M99" s="4"/>
      <c r="N99" s="170"/>
      <c r="O99" s="4"/>
      <c r="P99" s="23"/>
      <c r="Q99" s="31"/>
      <c r="R99" s="31"/>
      <c r="S99" s="13"/>
      <c r="T99" s="185"/>
      <c r="U99" s="13"/>
      <c r="V99" s="23"/>
      <c r="W99" s="23"/>
      <c r="X99" s="4"/>
      <c r="Y99" s="21"/>
      <c r="Z99" s="13"/>
      <c r="AA99" s="8"/>
    </row>
    <row r="100" spans="2:27" ht="12.75">
      <c r="B100" s="30"/>
      <c r="C100" s="30"/>
      <c r="D100" s="28"/>
      <c r="E100" s="28"/>
      <c r="F100" s="28"/>
      <c r="G100" s="171"/>
      <c r="H100" s="171"/>
      <c r="I100" s="5"/>
      <c r="J100" s="5"/>
      <c r="K100" s="7"/>
      <c r="L100" s="6"/>
      <c r="M100" s="4"/>
      <c r="N100" s="170"/>
      <c r="O100" s="4"/>
      <c r="P100" s="23"/>
      <c r="Q100" s="31"/>
      <c r="R100" s="31"/>
      <c r="S100" s="13"/>
      <c r="T100" s="185"/>
      <c r="U100" s="13"/>
      <c r="V100" s="23"/>
      <c r="W100" s="23"/>
      <c r="X100" s="4"/>
      <c r="Y100" s="21"/>
      <c r="Z100" s="13"/>
      <c r="AA100" s="8"/>
    </row>
    <row r="101" spans="1:27" ht="12.75">
      <c r="A101" s="1"/>
      <c r="B101" s="30"/>
      <c r="C101" s="30"/>
      <c r="D101" s="28"/>
      <c r="E101" s="28"/>
      <c r="F101" s="28"/>
      <c r="G101" s="171"/>
      <c r="H101" s="171"/>
      <c r="I101" s="5"/>
      <c r="J101" s="5"/>
      <c r="K101" s="7"/>
      <c r="L101" s="6"/>
      <c r="M101" s="4"/>
      <c r="N101" s="170"/>
      <c r="O101" s="4"/>
      <c r="P101" s="23"/>
      <c r="Q101" s="31"/>
      <c r="R101" s="31"/>
      <c r="S101" s="13"/>
      <c r="T101" s="185"/>
      <c r="U101" s="13"/>
      <c r="V101" s="23"/>
      <c r="W101" s="23"/>
      <c r="X101" s="4"/>
      <c r="Y101" s="21"/>
      <c r="Z101" s="13"/>
      <c r="AA101" s="8"/>
    </row>
    <row r="102" spans="2:27" ht="12.75">
      <c r="B102" s="30"/>
      <c r="C102" s="30"/>
      <c r="D102" s="28"/>
      <c r="E102" s="28"/>
      <c r="F102" s="28"/>
      <c r="G102" s="171"/>
      <c r="H102" s="171"/>
      <c r="I102" s="5"/>
      <c r="J102" s="5"/>
      <c r="K102" s="7"/>
      <c r="L102" s="6"/>
      <c r="M102" s="4"/>
      <c r="N102" s="170"/>
      <c r="O102" s="4"/>
      <c r="P102" s="23"/>
      <c r="Q102" s="31"/>
      <c r="R102" s="31"/>
      <c r="S102" s="13"/>
      <c r="T102" s="185"/>
      <c r="U102" s="13"/>
      <c r="V102" s="23"/>
      <c r="W102" s="23"/>
      <c r="X102" s="4"/>
      <c r="Y102" s="21"/>
      <c r="Z102" s="13"/>
      <c r="AA102" s="8"/>
    </row>
    <row r="103" spans="2:27" ht="12.75">
      <c r="B103" s="30"/>
      <c r="C103" s="30"/>
      <c r="D103" s="28"/>
      <c r="E103" s="28"/>
      <c r="F103" s="28"/>
      <c r="G103" s="171"/>
      <c r="H103" s="171"/>
      <c r="I103" s="5"/>
      <c r="J103" s="5"/>
      <c r="K103" s="7"/>
      <c r="L103" s="6"/>
      <c r="M103" s="4"/>
      <c r="N103" s="170"/>
      <c r="O103" s="4"/>
      <c r="P103" s="23"/>
      <c r="Q103" s="31"/>
      <c r="R103" s="31"/>
      <c r="S103" s="13"/>
      <c r="T103" s="185"/>
      <c r="U103" s="13"/>
      <c r="V103" s="23"/>
      <c r="W103" s="23"/>
      <c r="X103" s="4"/>
      <c r="Y103" s="21"/>
      <c r="Z103" s="13"/>
      <c r="AA103" s="8"/>
    </row>
    <row r="104" spans="2:27" ht="12.75">
      <c r="B104" s="30"/>
      <c r="C104" s="30"/>
      <c r="D104" s="28"/>
      <c r="E104" s="28"/>
      <c r="F104" s="28"/>
      <c r="G104" s="171"/>
      <c r="H104" s="171"/>
      <c r="I104" s="5"/>
      <c r="J104" s="5"/>
      <c r="K104" s="7"/>
      <c r="L104" s="6"/>
      <c r="M104" s="4"/>
      <c r="N104" s="170"/>
      <c r="O104" s="4"/>
      <c r="P104" s="23"/>
      <c r="Q104" s="31"/>
      <c r="R104" s="31"/>
      <c r="S104" s="13"/>
      <c r="T104" s="185"/>
      <c r="U104" s="13"/>
      <c r="V104" s="23"/>
      <c r="W104" s="23"/>
      <c r="X104" s="4"/>
      <c r="Y104" s="21"/>
      <c r="Z104" s="13"/>
      <c r="AA104" s="8"/>
    </row>
    <row r="105" spans="2:27" ht="12.75">
      <c r="B105" s="30"/>
      <c r="C105" s="30"/>
      <c r="D105" s="28"/>
      <c r="E105" s="28"/>
      <c r="F105" s="28"/>
      <c r="G105" s="171"/>
      <c r="H105" s="171"/>
      <c r="I105" s="5"/>
      <c r="J105" s="5"/>
      <c r="K105" s="7"/>
      <c r="L105" s="6"/>
      <c r="M105" s="4"/>
      <c r="N105" s="170"/>
      <c r="O105" s="4"/>
      <c r="P105" s="23"/>
      <c r="Q105" s="31"/>
      <c r="R105" s="31"/>
      <c r="S105" s="13"/>
      <c r="T105" s="185"/>
      <c r="U105" s="13"/>
      <c r="V105" s="23"/>
      <c r="W105" s="23"/>
      <c r="X105" s="4"/>
      <c r="Y105" s="21"/>
      <c r="Z105" s="13"/>
      <c r="AA105" s="8"/>
    </row>
    <row r="106" spans="2:27" ht="12.75">
      <c r="B106" s="30"/>
      <c r="C106" s="30"/>
      <c r="D106" s="28"/>
      <c r="E106" s="28"/>
      <c r="F106" s="28"/>
      <c r="G106" s="171"/>
      <c r="H106" s="171"/>
      <c r="I106" s="5"/>
      <c r="J106" s="5"/>
      <c r="K106" s="7"/>
      <c r="L106" s="6"/>
      <c r="M106" s="4"/>
      <c r="N106" s="170"/>
      <c r="O106" s="4"/>
      <c r="P106" s="23"/>
      <c r="Q106" s="31"/>
      <c r="R106" s="31"/>
      <c r="S106" s="13"/>
      <c r="T106" s="185"/>
      <c r="U106" s="13"/>
      <c r="V106" s="23"/>
      <c r="W106" s="23"/>
      <c r="X106" s="4"/>
      <c r="Y106" s="21"/>
      <c r="Z106" s="13"/>
      <c r="AA106" s="8"/>
    </row>
    <row r="107" spans="2:27" ht="12.75">
      <c r="B107" s="30"/>
      <c r="C107" s="30"/>
      <c r="D107" s="28"/>
      <c r="E107" s="28"/>
      <c r="F107" s="28"/>
      <c r="G107" s="171"/>
      <c r="H107" s="171"/>
      <c r="I107" s="5"/>
      <c r="J107" s="5"/>
      <c r="K107" s="7"/>
      <c r="L107" s="6"/>
      <c r="M107" s="4"/>
      <c r="N107" s="170"/>
      <c r="O107" s="4"/>
      <c r="P107" s="23"/>
      <c r="Q107" s="31"/>
      <c r="R107" s="31"/>
      <c r="S107" s="13"/>
      <c r="T107" s="185"/>
      <c r="U107" s="13"/>
      <c r="V107" s="23"/>
      <c r="W107" s="23"/>
      <c r="X107" s="4"/>
      <c r="Y107" s="21"/>
      <c r="Z107" s="13"/>
      <c r="AA107" s="8"/>
    </row>
    <row r="108" spans="2:27" ht="12.75">
      <c r="B108" s="30"/>
      <c r="C108" s="30"/>
      <c r="D108" s="28"/>
      <c r="E108" s="28"/>
      <c r="F108" s="28"/>
      <c r="G108" s="171"/>
      <c r="H108" s="171"/>
      <c r="I108" s="5"/>
      <c r="J108" s="5"/>
      <c r="K108" s="7"/>
      <c r="L108" s="6"/>
      <c r="M108" s="4"/>
      <c r="N108" s="170"/>
      <c r="O108" s="4"/>
      <c r="P108" s="23"/>
      <c r="Q108" s="31"/>
      <c r="R108" s="31"/>
      <c r="S108" s="13"/>
      <c r="T108" s="185"/>
      <c r="U108" s="13"/>
      <c r="V108" s="23"/>
      <c r="W108" s="23"/>
      <c r="X108" s="4"/>
      <c r="Y108" s="21"/>
      <c r="Z108" s="13"/>
      <c r="AA108" s="8"/>
    </row>
    <row r="109" spans="2:27" ht="12.75">
      <c r="B109" s="30"/>
      <c r="C109" s="30"/>
      <c r="D109" s="28"/>
      <c r="E109" s="28"/>
      <c r="F109" s="28"/>
      <c r="G109" s="171"/>
      <c r="H109" s="171"/>
      <c r="I109" s="5"/>
      <c r="J109" s="5"/>
      <c r="K109" s="7"/>
      <c r="L109" s="6"/>
      <c r="M109" s="4"/>
      <c r="N109" s="170"/>
      <c r="O109" s="4"/>
      <c r="P109" s="23"/>
      <c r="Q109" s="31"/>
      <c r="R109" s="31"/>
      <c r="S109" s="13"/>
      <c r="T109" s="185"/>
      <c r="U109" s="13"/>
      <c r="V109" s="23"/>
      <c r="W109" s="23"/>
      <c r="X109" s="4"/>
      <c r="Y109" s="21"/>
      <c r="Z109" s="13"/>
      <c r="AA109" s="8"/>
    </row>
    <row r="110" spans="2:27" ht="12.75">
      <c r="B110" s="30"/>
      <c r="C110" s="30"/>
      <c r="D110" s="28"/>
      <c r="E110" s="28"/>
      <c r="F110" s="28"/>
      <c r="G110" s="171"/>
      <c r="H110" s="171"/>
      <c r="I110" s="5"/>
      <c r="J110" s="5"/>
      <c r="K110" s="7"/>
      <c r="L110" s="6"/>
      <c r="M110" s="4"/>
      <c r="N110" s="170"/>
      <c r="O110" s="4"/>
      <c r="P110" s="23"/>
      <c r="Q110" s="31"/>
      <c r="R110" s="31"/>
      <c r="S110" s="13"/>
      <c r="T110" s="185"/>
      <c r="U110" s="13"/>
      <c r="V110" s="23"/>
      <c r="W110" s="23"/>
      <c r="X110" s="4"/>
      <c r="Y110" s="21"/>
      <c r="Z110" s="13"/>
      <c r="AA110" s="8"/>
    </row>
    <row r="111" spans="2:27" ht="12.75">
      <c r="B111" s="30"/>
      <c r="C111" s="30"/>
      <c r="D111" s="28"/>
      <c r="E111" s="28"/>
      <c r="F111" s="28"/>
      <c r="G111" s="171"/>
      <c r="H111" s="171"/>
      <c r="I111" s="5"/>
      <c r="J111" s="5"/>
      <c r="K111" s="7"/>
      <c r="L111" s="6"/>
      <c r="M111" s="4"/>
      <c r="N111" s="170"/>
      <c r="O111" s="4"/>
      <c r="P111" s="23"/>
      <c r="Q111" s="31"/>
      <c r="R111" s="31"/>
      <c r="S111" s="13"/>
      <c r="T111" s="185"/>
      <c r="U111" s="13"/>
      <c r="V111" s="23"/>
      <c r="W111" s="23"/>
      <c r="X111" s="4"/>
      <c r="Y111" s="21"/>
      <c r="Z111" s="13"/>
      <c r="AA111" s="8"/>
    </row>
    <row r="112" spans="2:27" ht="12.75">
      <c r="B112" s="30"/>
      <c r="C112" s="30"/>
      <c r="D112" s="28"/>
      <c r="E112" s="28"/>
      <c r="F112" s="28"/>
      <c r="G112" s="171"/>
      <c r="H112" s="171"/>
      <c r="I112" s="5"/>
      <c r="J112" s="5"/>
      <c r="K112" s="7"/>
      <c r="L112" s="6"/>
      <c r="M112" s="4"/>
      <c r="N112" s="170"/>
      <c r="O112" s="4"/>
      <c r="P112" s="23"/>
      <c r="Q112" s="31"/>
      <c r="R112" s="31"/>
      <c r="S112" s="13"/>
      <c r="T112" s="185"/>
      <c r="U112" s="13"/>
      <c r="V112" s="23"/>
      <c r="W112" s="23"/>
      <c r="X112" s="4"/>
      <c r="Y112" s="21"/>
      <c r="Z112" s="13"/>
      <c r="AA112" s="8"/>
    </row>
    <row r="113" spans="2:27" ht="12.75">
      <c r="B113" s="30"/>
      <c r="C113" s="30"/>
      <c r="D113" s="28"/>
      <c r="E113" s="28"/>
      <c r="F113" s="28"/>
      <c r="G113" s="171"/>
      <c r="H113" s="171"/>
      <c r="I113" s="5"/>
      <c r="J113" s="5"/>
      <c r="K113" s="7"/>
      <c r="L113" s="6"/>
      <c r="M113" s="4"/>
      <c r="N113" s="170"/>
      <c r="O113" s="4"/>
      <c r="P113" s="23"/>
      <c r="Q113" s="31"/>
      <c r="R113" s="31"/>
      <c r="S113" s="13"/>
      <c r="T113" s="185"/>
      <c r="U113" s="13"/>
      <c r="V113" s="23"/>
      <c r="W113" s="23"/>
      <c r="X113" s="4"/>
      <c r="Y113" s="21"/>
      <c r="Z113" s="13"/>
      <c r="AA113" s="8"/>
    </row>
    <row r="114" spans="2:27" ht="12.75">
      <c r="B114" s="30"/>
      <c r="C114" s="30"/>
      <c r="D114" s="28"/>
      <c r="E114" s="28"/>
      <c r="F114" s="28"/>
      <c r="G114" s="171"/>
      <c r="H114" s="171"/>
      <c r="I114" s="5"/>
      <c r="J114" s="5"/>
      <c r="K114" s="7"/>
      <c r="L114" s="6"/>
      <c r="M114" s="4"/>
      <c r="N114" s="170"/>
      <c r="O114" s="4"/>
      <c r="P114" s="23"/>
      <c r="Q114" s="31"/>
      <c r="R114" s="31"/>
      <c r="S114" s="13"/>
      <c r="T114" s="185"/>
      <c r="U114" s="13"/>
      <c r="V114" s="23"/>
      <c r="W114" s="23"/>
      <c r="X114" s="4"/>
      <c r="Y114" s="21"/>
      <c r="Z114" s="13"/>
      <c r="AA114" s="8"/>
    </row>
    <row r="115" spans="2:27" ht="12.75">
      <c r="B115" s="30"/>
      <c r="C115" s="30"/>
      <c r="D115" s="28"/>
      <c r="E115" s="28"/>
      <c r="F115" s="28"/>
      <c r="G115" s="171"/>
      <c r="H115" s="171"/>
      <c r="I115" s="5"/>
      <c r="J115" s="5"/>
      <c r="K115" s="7"/>
      <c r="L115" s="6"/>
      <c r="M115" s="4"/>
      <c r="N115" s="170"/>
      <c r="O115" s="4"/>
      <c r="P115" s="23"/>
      <c r="Q115" s="31"/>
      <c r="R115" s="31"/>
      <c r="S115" s="13"/>
      <c r="T115" s="185"/>
      <c r="U115" s="13"/>
      <c r="V115" s="23"/>
      <c r="W115" s="23"/>
      <c r="X115" s="4"/>
      <c r="Y115" s="21"/>
      <c r="Z115" s="13"/>
      <c r="AA115" s="8"/>
    </row>
    <row r="116" spans="14:20" ht="12.75">
      <c r="N116" s="15"/>
      <c r="T116" s="15"/>
    </row>
    <row r="117" spans="14:20" ht="12.75">
      <c r="N117" s="15"/>
      <c r="T117" s="15"/>
    </row>
    <row r="118" spans="14:20" ht="12.75">
      <c r="N118" s="15"/>
      <c r="T118" s="15"/>
    </row>
    <row r="119" spans="14:20" ht="12.75">
      <c r="N119" s="15"/>
      <c r="T119" s="15"/>
    </row>
    <row r="120" spans="14:20" ht="12.75">
      <c r="N120" s="15"/>
      <c r="T120" s="15"/>
    </row>
    <row r="121" spans="14:20" ht="12.75">
      <c r="N121" s="15"/>
      <c r="T121" s="15"/>
    </row>
    <row r="122" spans="14:20" ht="12.75">
      <c r="N122" s="15"/>
      <c r="T122" s="15"/>
    </row>
    <row r="123" spans="14:20" ht="12.75">
      <c r="N123" s="15"/>
      <c r="T123" s="15"/>
    </row>
    <row r="124" spans="14:20" ht="12.75">
      <c r="N124" s="15"/>
      <c r="T124" s="15"/>
    </row>
    <row r="125" spans="14:20" ht="12.75">
      <c r="N125" s="15"/>
      <c r="T125" s="15"/>
    </row>
    <row r="126" spans="14:20" ht="12.75">
      <c r="N126" s="15"/>
      <c r="T126" s="15"/>
    </row>
    <row r="127" spans="14:20" ht="12.75">
      <c r="N127" s="15"/>
      <c r="T127" s="15"/>
    </row>
    <row r="128" spans="14:20" ht="12.75">
      <c r="N128" s="15"/>
      <c r="T128" s="15"/>
    </row>
    <row r="129" spans="14:20" ht="12.75">
      <c r="N129" s="15"/>
      <c r="T129" s="15"/>
    </row>
    <row r="130" spans="14:20" ht="12.75">
      <c r="N130" s="15"/>
      <c r="T130" s="15"/>
    </row>
    <row r="131" spans="14:20" ht="12.75">
      <c r="N131" s="15"/>
      <c r="T131" s="15"/>
    </row>
    <row r="132" spans="14:20" ht="12.75">
      <c r="N132" s="15"/>
      <c r="T132" s="15"/>
    </row>
    <row r="133" spans="14:20" ht="12.75">
      <c r="N133" s="15"/>
      <c r="T133" s="15"/>
    </row>
    <row r="134" spans="14:20" ht="12.75">
      <c r="N134" s="15"/>
      <c r="T134" s="15"/>
    </row>
    <row r="135" spans="14:20" ht="12.75">
      <c r="N135" s="15"/>
      <c r="T135" s="15"/>
    </row>
    <row r="136" spans="14:20" ht="12.75">
      <c r="N136" s="15"/>
      <c r="T136" s="15"/>
    </row>
    <row r="137" spans="14:20" ht="12.75">
      <c r="N137" s="15"/>
      <c r="T137" s="15"/>
    </row>
    <row r="138" spans="14:20" ht="12.75">
      <c r="N138" s="15"/>
      <c r="T138" s="15"/>
    </row>
    <row r="139" spans="14:20" ht="12.75">
      <c r="N139" s="15"/>
      <c r="T139" s="15"/>
    </row>
    <row r="140" spans="14:20" ht="12.75">
      <c r="N140" s="15"/>
      <c r="T140" s="15"/>
    </row>
    <row r="141" spans="14:20" ht="12.75">
      <c r="N141" s="15"/>
      <c r="T141" s="15"/>
    </row>
    <row r="142" spans="14:20" ht="12.75">
      <c r="N142" s="15"/>
      <c r="T142" s="15"/>
    </row>
    <row r="143" spans="14:20" ht="12.75">
      <c r="N143" s="15"/>
      <c r="T143" s="15"/>
    </row>
    <row r="144" spans="14:20" ht="12.75">
      <c r="N144" s="15"/>
      <c r="T144" s="15"/>
    </row>
    <row r="145" spans="14:20" ht="12.75">
      <c r="N145" s="15"/>
      <c r="T145" s="15"/>
    </row>
    <row r="146" spans="14:20" ht="12.75">
      <c r="N146" s="15"/>
      <c r="T146" s="15"/>
    </row>
    <row r="147" spans="14:20" ht="12.75">
      <c r="N147" s="15"/>
      <c r="T147" s="15"/>
    </row>
    <row r="148" spans="14:20" ht="12.75">
      <c r="N148" s="15"/>
      <c r="T148" s="15"/>
    </row>
    <row r="149" spans="14:20" ht="12.75">
      <c r="N149" s="15"/>
      <c r="T149" s="15"/>
    </row>
    <row r="150" spans="14:20" ht="12.75">
      <c r="N150" s="15"/>
      <c r="T150" s="15"/>
    </row>
    <row r="151" spans="14:20" ht="12.75">
      <c r="N151" s="15"/>
      <c r="T151" s="15"/>
    </row>
    <row r="152" spans="14:20" ht="12.75">
      <c r="N152" s="15"/>
      <c r="T152" s="15"/>
    </row>
    <row r="153" spans="14:20" ht="12.75">
      <c r="N153" s="15"/>
      <c r="T153" s="15"/>
    </row>
    <row r="154" spans="14:20" ht="12.75">
      <c r="N154" s="15"/>
      <c r="T154" s="15"/>
    </row>
    <row r="155" spans="14:20" ht="12.75">
      <c r="N155" s="15"/>
      <c r="T155" s="15"/>
    </row>
    <row r="156" spans="14:20" ht="12.75">
      <c r="N156" s="15"/>
      <c r="T156" s="15"/>
    </row>
    <row r="157" spans="14:20" ht="12.75">
      <c r="N157" s="15"/>
      <c r="T157" s="15"/>
    </row>
    <row r="158" spans="14:20" ht="12.75">
      <c r="N158" s="15"/>
      <c r="T158" s="15"/>
    </row>
    <row r="159" spans="14:20" ht="12.75">
      <c r="N159" s="15"/>
      <c r="T159" s="15"/>
    </row>
    <row r="160" spans="14:20" ht="12.75">
      <c r="N160" s="15"/>
      <c r="T160" s="15"/>
    </row>
    <row r="161" spans="14:20" ht="12.75">
      <c r="N161" s="15"/>
      <c r="T161" s="15"/>
    </row>
    <row r="162" spans="14:20" ht="12.75">
      <c r="N162" s="15"/>
      <c r="T162" s="15"/>
    </row>
    <row r="163" spans="14:20" ht="12.75">
      <c r="N163" s="15"/>
      <c r="T163" s="15"/>
    </row>
    <row r="164" spans="14:20" ht="12.75">
      <c r="N164" s="15"/>
      <c r="T164" s="15"/>
    </row>
    <row r="165" spans="14:20" ht="12.75">
      <c r="N165" s="15"/>
      <c r="T165" s="15"/>
    </row>
    <row r="166" spans="14:20" ht="12.75">
      <c r="N166" s="15"/>
      <c r="T166" s="15"/>
    </row>
    <row r="167" spans="14:20" ht="12.75">
      <c r="N167" s="15"/>
      <c r="T167" s="15"/>
    </row>
    <row r="168" spans="14:20" ht="12.75">
      <c r="N168" s="15"/>
      <c r="T168" s="15"/>
    </row>
    <row r="169" spans="14:20" ht="12.75">
      <c r="N169" s="15"/>
      <c r="T169" s="15"/>
    </row>
    <row r="170" spans="14:20" ht="12.75">
      <c r="N170" s="15"/>
      <c r="T170" s="15"/>
    </row>
    <row r="171" spans="14:20" ht="12.75">
      <c r="N171" s="15"/>
      <c r="T171" s="15"/>
    </row>
    <row r="172" spans="14:20" ht="12.75">
      <c r="N172" s="15"/>
      <c r="T172" s="15"/>
    </row>
    <row r="173" spans="14:20" ht="12.75">
      <c r="N173" s="15"/>
      <c r="T173" s="15"/>
    </row>
    <row r="174" spans="14:20" ht="12.75">
      <c r="N174" s="15"/>
      <c r="T174" s="15"/>
    </row>
    <row r="175" spans="14:20" ht="12.75">
      <c r="N175" s="15"/>
      <c r="T175" s="15"/>
    </row>
    <row r="176" spans="14:20" ht="12.75">
      <c r="N176" s="15"/>
      <c r="T176" s="15"/>
    </row>
    <row r="177" spans="14:20" ht="12.75">
      <c r="N177" s="15"/>
      <c r="T177" s="15"/>
    </row>
    <row r="178" spans="14:20" ht="12.75">
      <c r="N178" s="15"/>
      <c r="T178" s="15"/>
    </row>
    <row r="179" spans="14:20" ht="12.75">
      <c r="N179" s="15"/>
      <c r="T179" s="15"/>
    </row>
    <row r="180" spans="14:20" ht="12.75">
      <c r="N180" s="15"/>
      <c r="T180" s="15"/>
    </row>
    <row r="181" spans="14:20" ht="12.75">
      <c r="N181" s="15"/>
      <c r="T181" s="15"/>
    </row>
    <row r="182" spans="14:20" ht="12.75">
      <c r="N182" s="15"/>
      <c r="T182" s="15"/>
    </row>
    <row r="183" spans="14:20" ht="12.75">
      <c r="N183" s="15"/>
      <c r="T183" s="15"/>
    </row>
    <row r="184" spans="14:20" ht="12.75">
      <c r="N184" s="15"/>
      <c r="T184" s="15"/>
    </row>
    <row r="185" spans="14:20" ht="12.75">
      <c r="N185" s="15"/>
      <c r="T185" s="15"/>
    </row>
    <row r="186" spans="14:20" ht="12.75">
      <c r="N186" s="15"/>
      <c r="T186" s="15"/>
    </row>
    <row r="187" spans="14:20" ht="12.75">
      <c r="N187" s="15"/>
      <c r="T187" s="15"/>
    </row>
    <row r="188" spans="14:20" ht="12.75">
      <c r="N188" s="15"/>
      <c r="T188" s="15"/>
    </row>
    <row r="189" spans="14:20" ht="12.75">
      <c r="N189" s="15"/>
      <c r="T189" s="15"/>
    </row>
    <row r="190" spans="14:20" ht="12.75">
      <c r="N190" s="15"/>
      <c r="T190" s="15"/>
    </row>
    <row r="191" spans="14:20" ht="12.75">
      <c r="N191" s="15"/>
      <c r="T191" s="15"/>
    </row>
    <row r="192" spans="14:20" ht="12.75">
      <c r="N192" s="15"/>
      <c r="T192" s="15"/>
    </row>
    <row r="193" spans="14:20" ht="12.75">
      <c r="N193" s="15"/>
      <c r="T193" s="15"/>
    </row>
    <row r="194" spans="14:20" ht="12.75">
      <c r="N194" s="15"/>
      <c r="T194" s="15"/>
    </row>
    <row r="195" spans="14:20" ht="12.75">
      <c r="N195" s="15"/>
      <c r="T195" s="15"/>
    </row>
    <row r="196" spans="14:20" ht="12.75">
      <c r="N196" s="15"/>
      <c r="T196" s="15"/>
    </row>
    <row r="197" spans="14:20" ht="12.75">
      <c r="N197" s="15"/>
      <c r="T197" s="15"/>
    </row>
    <row r="198" spans="14:20" ht="12.75">
      <c r="N198" s="15"/>
      <c r="T198" s="15"/>
    </row>
    <row r="199" spans="14:20" ht="12.75">
      <c r="N199" s="15"/>
      <c r="T199" s="15"/>
    </row>
    <row r="200" spans="14:20" ht="12.75">
      <c r="N200" s="15"/>
      <c r="T200" s="15"/>
    </row>
    <row r="201" spans="14:20" ht="12.75">
      <c r="N201" s="15"/>
      <c r="T201" s="15"/>
    </row>
    <row r="202" spans="14:20" ht="12.75">
      <c r="N202" s="15"/>
      <c r="T202" s="15"/>
    </row>
    <row r="203" spans="14:20" ht="12.75">
      <c r="N203" s="15"/>
      <c r="T203" s="15"/>
    </row>
    <row r="204" spans="14:20" ht="12.75">
      <c r="N204" s="15"/>
      <c r="T204" s="15"/>
    </row>
    <row r="205" spans="14:20" ht="12.75">
      <c r="N205" s="15"/>
      <c r="T205" s="15"/>
    </row>
    <row r="206" spans="14:20" ht="12.75">
      <c r="N206" s="15"/>
      <c r="T206" s="15"/>
    </row>
    <row r="207" spans="14:20" ht="12.75">
      <c r="N207" s="15"/>
      <c r="T207" s="15"/>
    </row>
    <row r="208" spans="14:20" ht="12.75">
      <c r="N208" s="15"/>
      <c r="T208" s="15"/>
    </row>
    <row r="209" spans="14:20" ht="12.75">
      <c r="N209" s="15"/>
      <c r="T209" s="15"/>
    </row>
    <row r="210" spans="14:20" ht="12.75">
      <c r="N210" s="15"/>
      <c r="T210" s="15"/>
    </row>
    <row r="211" spans="14:20" ht="12.75">
      <c r="N211" s="15"/>
      <c r="T211" s="15"/>
    </row>
    <row r="212" spans="14:20" ht="12.75">
      <c r="N212" s="15"/>
      <c r="T212" s="15"/>
    </row>
    <row r="213" spans="14:20" ht="12.75">
      <c r="N213" s="15"/>
      <c r="T213" s="15"/>
    </row>
    <row r="214" spans="14:20" ht="12.75">
      <c r="N214" s="15"/>
      <c r="T214" s="15"/>
    </row>
    <row r="215" spans="14:20" ht="12.75">
      <c r="N215" s="15"/>
      <c r="T215" s="15"/>
    </row>
    <row r="216" spans="14:20" ht="12.75">
      <c r="N216" s="15"/>
      <c r="T216" s="15"/>
    </row>
    <row r="217" spans="14:20" ht="12.75">
      <c r="N217" s="15"/>
      <c r="T217" s="15"/>
    </row>
    <row r="218" spans="14:20" ht="12.75">
      <c r="N218" s="15"/>
      <c r="T218" s="15"/>
    </row>
    <row r="219" spans="14:20" ht="12.75">
      <c r="N219" s="15"/>
      <c r="T219" s="15"/>
    </row>
    <row r="220" spans="14:20" ht="12.75">
      <c r="N220" s="15"/>
      <c r="T220" s="15"/>
    </row>
    <row r="221" spans="14:20" ht="12.75">
      <c r="N221" s="15"/>
      <c r="T221" s="15"/>
    </row>
    <row r="222" spans="14:20" ht="12.75">
      <c r="N222" s="15"/>
      <c r="T222" s="15"/>
    </row>
    <row r="223" spans="14:20" ht="12.75">
      <c r="N223" s="15"/>
      <c r="T223" s="15"/>
    </row>
    <row r="224" spans="14:20" ht="12.75">
      <c r="N224" s="15"/>
      <c r="T224" s="15"/>
    </row>
    <row r="225" spans="14:20" ht="12.75">
      <c r="N225" s="15"/>
      <c r="T225" s="15"/>
    </row>
    <row r="226" spans="14:20" ht="12.75">
      <c r="N226" s="15"/>
      <c r="T226" s="15"/>
    </row>
    <row r="227" spans="14:20" ht="12.75">
      <c r="N227" s="15"/>
      <c r="T227" s="15"/>
    </row>
    <row r="228" spans="14:20" ht="12.75">
      <c r="N228" s="15"/>
      <c r="T228" s="15"/>
    </row>
    <row r="229" spans="14:20" ht="12.75">
      <c r="N229" s="15"/>
      <c r="T229" s="15"/>
    </row>
    <row r="230" spans="14:20" ht="12.75">
      <c r="N230" s="15"/>
      <c r="T230" s="15"/>
    </row>
    <row r="231" spans="14:20" ht="12.75">
      <c r="N231" s="15"/>
      <c r="T231" s="15"/>
    </row>
    <row r="232" spans="14:20" ht="12.75">
      <c r="N232" s="15"/>
      <c r="T232" s="15"/>
    </row>
    <row r="233" spans="14:20" ht="12.75">
      <c r="N233" s="15"/>
      <c r="T233" s="15"/>
    </row>
    <row r="234" spans="14:20" ht="12.75">
      <c r="N234" s="15"/>
      <c r="T234" s="15"/>
    </row>
    <row r="235" spans="14:20" ht="12.75">
      <c r="N235" s="15"/>
      <c r="T235" s="15"/>
    </row>
    <row r="236" spans="14:20" ht="12.75">
      <c r="N236" s="15"/>
      <c r="T236" s="15"/>
    </row>
    <row r="237" spans="14:20" ht="12.75">
      <c r="N237" s="15"/>
      <c r="T237" s="15"/>
    </row>
    <row r="238" spans="14:20" ht="12.75">
      <c r="N238" s="15"/>
      <c r="T238" s="15"/>
    </row>
    <row r="239" spans="14:20" ht="12.75">
      <c r="N239" s="15"/>
      <c r="T239" s="15"/>
    </row>
    <row r="240" spans="14:20" ht="12.75">
      <c r="N240" s="15"/>
      <c r="T240" s="15"/>
    </row>
    <row r="241" spans="14:20" ht="12.75">
      <c r="N241" s="15"/>
      <c r="T241" s="15"/>
    </row>
    <row r="242" spans="14:20" ht="12.75">
      <c r="N242" s="15"/>
      <c r="T242" s="15"/>
    </row>
    <row r="243" spans="14:20" ht="12.75">
      <c r="N243" s="15"/>
      <c r="T243" s="15"/>
    </row>
    <row r="244" spans="14:20" ht="12.75">
      <c r="N244" s="15"/>
      <c r="T244" s="15"/>
    </row>
    <row r="245" spans="14:20" ht="12.75">
      <c r="N245" s="15"/>
      <c r="T245" s="15"/>
    </row>
    <row r="246" spans="14:20" ht="12.75">
      <c r="N246" s="15"/>
      <c r="T246" s="15"/>
    </row>
    <row r="247" spans="14:20" ht="12.75">
      <c r="N247" s="15"/>
      <c r="T247" s="15"/>
    </row>
    <row r="248" spans="14:20" ht="12.75">
      <c r="N248" s="15"/>
      <c r="T248" s="15"/>
    </row>
    <row r="249" spans="14:20" ht="12.75">
      <c r="N249" s="15"/>
      <c r="T249" s="15"/>
    </row>
    <row r="250" spans="14:20" ht="12.75">
      <c r="N250" s="15"/>
      <c r="T250" s="15"/>
    </row>
    <row r="251" spans="14:20" ht="12.75">
      <c r="N251" s="15"/>
      <c r="T251" s="15"/>
    </row>
    <row r="252" spans="14:20" ht="12.75">
      <c r="N252" s="15"/>
      <c r="T252" s="15"/>
    </row>
    <row r="253" spans="14:20" ht="12.75">
      <c r="N253" s="15"/>
      <c r="T253" s="15"/>
    </row>
    <row r="254" spans="14:20" ht="12.75">
      <c r="N254" s="15"/>
      <c r="T254" s="15"/>
    </row>
    <row r="255" spans="14:20" ht="12.75">
      <c r="N255" s="15"/>
      <c r="T255" s="15"/>
    </row>
    <row r="256" spans="14:20" ht="12.75">
      <c r="N256" s="15"/>
      <c r="T256" s="15"/>
    </row>
    <row r="257" spans="14:20" ht="12.75">
      <c r="N257" s="15"/>
      <c r="T257" s="15"/>
    </row>
    <row r="258" spans="14:20" ht="12.75">
      <c r="N258" s="15"/>
      <c r="T258" s="15"/>
    </row>
    <row r="259" spans="14:20" ht="12.75">
      <c r="N259" s="15"/>
      <c r="T259" s="15"/>
    </row>
    <row r="260" spans="14:20" ht="12.75">
      <c r="N260" s="15"/>
      <c r="T260" s="15"/>
    </row>
    <row r="261" spans="14:20" ht="12.75">
      <c r="N261" s="15"/>
      <c r="T261" s="15"/>
    </row>
    <row r="262" spans="14:20" ht="12.75">
      <c r="N262" s="15"/>
      <c r="T262" s="15"/>
    </row>
    <row r="263" spans="14:20" ht="12.75">
      <c r="N263" s="15"/>
      <c r="T263" s="15"/>
    </row>
    <row r="264" spans="14:20" ht="12.75">
      <c r="N264" s="15"/>
      <c r="T264" s="15"/>
    </row>
    <row r="265" spans="14:20" ht="12.75">
      <c r="N265" s="15"/>
      <c r="T265" s="15"/>
    </row>
    <row r="266" spans="14:20" ht="12.75">
      <c r="N266" s="15"/>
      <c r="T266" s="15"/>
    </row>
    <row r="267" spans="14:20" ht="12.75">
      <c r="N267" s="15"/>
      <c r="T267" s="15"/>
    </row>
    <row r="268" spans="14:20" ht="12.75">
      <c r="N268" s="15"/>
      <c r="T268" s="15"/>
    </row>
    <row r="269" spans="14:20" ht="12.75">
      <c r="N269" s="15"/>
      <c r="T269" s="15"/>
    </row>
    <row r="270" spans="14:20" ht="12.75">
      <c r="N270" s="15"/>
      <c r="T270" s="15"/>
    </row>
    <row r="271" spans="14:20" ht="12.75">
      <c r="N271" s="15"/>
      <c r="T271" s="15"/>
    </row>
    <row r="272" spans="14:20" ht="12.75">
      <c r="N272" s="15"/>
      <c r="T272" s="15"/>
    </row>
    <row r="273" spans="14:20" ht="12.75">
      <c r="N273" s="15"/>
      <c r="T273" s="15"/>
    </row>
    <row r="274" spans="14:20" ht="12.75">
      <c r="N274" s="15"/>
      <c r="T274" s="15"/>
    </row>
    <row r="275" spans="14:20" ht="12.75">
      <c r="N275" s="15"/>
      <c r="T275" s="15"/>
    </row>
    <row r="276" spans="14:20" ht="12.75">
      <c r="N276" s="15"/>
      <c r="T276" s="15"/>
    </row>
    <row r="277" spans="14:20" ht="12.75">
      <c r="N277" s="15"/>
      <c r="T277" s="15"/>
    </row>
    <row r="278" spans="14:20" ht="12.75">
      <c r="N278" s="15"/>
      <c r="T278" s="15"/>
    </row>
    <row r="279" spans="14:20" ht="12.75">
      <c r="N279" s="15"/>
      <c r="T279" s="15"/>
    </row>
    <row r="280" spans="14:20" ht="12.75">
      <c r="N280" s="15"/>
      <c r="T280" s="15"/>
    </row>
    <row r="281" spans="14:20" ht="12.75">
      <c r="N281" s="15"/>
      <c r="T281" s="15"/>
    </row>
    <row r="282" spans="14:20" ht="12.75">
      <c r="N282" s="15"/>
      <c r="T282" s="15"/>
    </row>
    <row r="283" spans="14:20" ht="12.75">
      <c r="N283" s="15"/>
      <c r="T283" s="15"/>
    </row>
    <row r="284" spans="14:20" ht="12.75">
      <c r="N284" s="15"/>
      <c r="T284" s="15"/>
    </row>
    <row r="285" spans="14:20" ht="12.75">
      <c r="N285" s="15"/>
      <c r="T285" s="15"/>
    </row>
    <row r="286" spans="14:20" ht="12.75">
      <c r="N286" s="15"/>
      <c r="T286" s="15"/>
    </row>
    <row r="287" spans="14:20" ht="12.75">
      <c r="N287" s="15"/>
      <c r="T287" s="15"/>
    </row>
    <row r="288" spans="14:20" ht="12.75">
      <c r="N288" s="15"/>
      <c r="T288" s="15"/>
    </row>
    <row r="289" spans="14:20" ht="12.75">
      <c r="N289" s="15"/>
      <c r="T289" s="15"/>
    </row>
    <row r="290" spans="14:20" ht="12.75">
      <c r="N290" s="15"/>
      <c r="T290" s="15"/>
    </row>
    <row r="291" spans="14:20" ht="12.75">
      <c r="N291" s="15"/>
      <c r="T291" s="15"/>
    </row>
    <row r="292" spans="14:20" ht="12.75">
      <c r="N292" s="15"/>
      <c r="T292" s="15"/>
    </row>
    <row r="293" spans="14:20" ht="12.75">
      <c r="N293" s="15"/>
      <c r="T293" s="15"/>
    </row>
    <row r="294" spans="14:20" ht="12.75">
      <c r="N294" s="15"/>
      <c r="T294" s="15"/>
    </row>
    <row r="295" spans="14:20" ht="12.75">
      <c r="N295" s="15"/>
      <c r="T295" s="15"/>
    </row>
    <row r="296" spans="14:20" ht="12.75">
      <c r="N296" s="15"/>
      <c r="T296" s="15"/>
    </row>
    <row r="297" spans="14:20" ht="12.75">
      <c r="N297" s="15"/>
      <c r="T297" s="15"/>
    </row>
    <row r="298" spans="14:20" ht="12.75">
      <c r="N298" s="15"/>
      <c r="T298" s="15"/>
    </row>
    <row r="299" spans="14:20" ht="12.75">
      <c r="N299" s="15"/>
      <c r="T299" s="15"/>
    </row>
    <row r="300" spans="14:20" ht="12.75">
      <c r="N300" s="15"/>
      <c r="T300" s="15"/>
    </row>
    <row r="301" spans="14:20" ht="12.75">
      <c r="N301" s="15"/>
      <c r="T301" s="15"/>
    </row>
    <row r="302" spans="14:20" ht="12.75">
      <c r="N302" s="15"/>
      <c r="T302" s="15"/>
    </row>
    <row r="303" spans="14:20" ht="12.75">
      <c r="N303" s="15"/>
      <c r="T303" s="15"/>
    </row>
    <row r="304" spans="14:20" ht="12.75">
      <c r="N304" s="15"/>
      <c r="T304" s="15"/>
    </row>
    <row r="305" spans="14:20" ht="12.75">
      <c r="N305" s="15"/>
      <c r="T305" s="15"/>
    </row>
    <row r="306" spans="14:20" ht="12.75">
      <c r="N306" s="15"/>
      <c r="T306" s="15"/>
    </row>
    <row r="307" spans="14:20" ht="12.75">
      <c r="N307" s="15"/>
      <c r="T307" s="15"/>
    </row>
    <row r="308" spans="14:20" ht="12.75">
      <c r="N308" s="15"/>
      <c r="T308" s="15"/>
    </row>
    <row r="309" spans="14:20" ht="12.75">
      <c r="N309" s="15"/>
      <c r="T309" s="15"/>
    </row>
    <row r="310" spans="14:20" ht="12.75">
      <c r="N310" s="15"/>
      <c r="T310" s="15"/>
    </row>
    <row r="311" spans="14:20" ht="12.75">
      <c r="N311" s="15"/>
      <c r="T311" s="15"/>
    </row>
    <row r="312" spans="14:20" ht="12.75">
      <c r="N312" s="15"/>
      <c r="T312" s="15"/>
    </row>
    <row r="313" spans="14:20" ht="12.75">
      <c r="N313" s="15"/>
      <c r="T313" s="15"/>
    </row>
    <row r="314" spans="14:20" ht="12.75">
      <c r="N314" s="15"/>
      <c r="T314" s="15"/>
    </row>
    <row r="315" spans="14:20" ht="12.75">
      <c r="N315" s="15"/>
      <c r="T315" s="15"/>
    </row>
    <row r="316" spans="14:20" ht="12.75">
      <c r="N316" s="15"/>
      <c r="T316" s="15"/>
    </row>
    <row r="317" spans="14:20" ht="12.75">
      <c r="N317" s="15"/>
      <c r="T317" s="15"/>
    </row>
    <row r="318" spans="14:20" ht="12.75">
      <c r="N318" s="15"/>
      <c r="T318" s="15"/>
    </row>
    <row r="319" spans="14:20" ht="12.75">
      <c r="N319" s="15"/>
      <c r="T319" s="15"/>
    </row>
    <row r="320" spans="14:20" ht="12.75">
      <c r="N320" s="15"/>
      <c r="T320" s="15"/>
    </row>
    <row r="321" spans="14:20" ht="12.75">
      <c r="N321" s="15"/>
      <c r="T321" s="15"/>
    </row>
    <row r="322" spans="14:20" ht="12.75">
      <c r="N322" s="15"/>
      <c r="T322" s="15"/>
    </row>
    <row r="323" spans="14:20" ht="12.75">
      <c r="N323" s="15"/>
      <c r="T323" s="15"/>
    </row>
    <row r="324" spans="14:20" ht="12.75">
      <c r="N324" s="15"/>
      <c r="T324" s="15"/>
    </row>
    <row r="325" spans="14:20" ht="12.75">
      <c r="N325" s="15"/>
      <c r="T325" s="15"/>
    </row>
    <row r="326" spans="14:20" ht="12.75">
      <c r="N326" s="15"/>
      <c r="T326" s="15"/>
    </row>
    <row r="327" spans="14:20" ht="12.75">
      <c r="N327" s="15"/>
      <c r="T327" s="15"/>
    </row>
    <row r="328" spans="14:20" ht="12.75">
      <c r="N328" s="15"/>
      <c r="T328" s="15"/>
    </row>
    <row r="329" spans="14:20" ht="12.75">
      <c r="N329" s="15"/>
      <c r="T329" s="15"/>
    </row>
    <row r="330" spans="14:20" ht="12.75">
      <c r="N330" s="15"/>
      <c r="T330" s="15"/>
    </row>
    <row r="331" spans="14:20" ht="12.75">
      <c r="N331" s="15"/>
      <c r="T331" s="15"/>
    </row>
    <row r="332" spans="14:20" ht="12.75">
      <c r="N332" s="15"/>
      <c r="T332" s="15"/>
    </row>
    <row r="333" spans="14:20" ht="12.75">
      <c r="N333" s="15"/>
      <c r="T333" s="15"/>
    </row>
    <row r="334" spans="14:20" ht="12.75">
      <c r="N334" s="15"/>
      <c r="T334" s="15"/>
    </row>
    <row r="335" spans="14:20" ht="12.75">
      <c r="N335" s="15"/>
      <c r="T335" s="15"/>
    </row>
    <row r="336" spans="14:20" ht="12.75">
      <c r="N336" s="15"/>
      <c r="T336" s="15"/>
    </row>
    <row r="337" spans="14:20" ht="12.75">
      <c r="N337" s="15"/>
      <c r="T337" s="15"/>
    </row>
    <row r="338" spans="14:20" ht="12.75">
      <c r="N338" s="15"/>
      <c r="T338" s="15"/>
    </row>
    <row r="339" spans="14:20" ht="12.75">
      <c r="N339" s="15"/>
      <c r="T339" s="15"/>
    </row>
    <row r="340" spans="14:20" ht="12.75">
      <c r="N340" s="15"/>
      <c r="T340" s="15"/>
    </row>
    <row r="341" spans="14:20" ht="12.75">
      <c r="N341" s="15"/>
      <c r="T341" s="15"/>
    </row>
    <row r="342" spans="14:20" ht="12.75">
      <c r="N342" s="15"/>
      <c r="T342" s="15"/>
    </row>
    <row r="343" spans="14:20" ht="12.75">
      <c r="N343" s="15"/>
      <c r="T343" s="15"/>
    </row>
    <row r="344" spans="14:20" ht="12.75">
      <c r="N344" s="15"/>
      <c r="T344" s="15"/>
    </row>
    <row r="345" spans="14:20" ht="12.75">
      <c r="N345" s="15"/>
      <c r="T345" s="15"/>
    </row>
    <row r="346" spans="14:20" ht="12.75">
      <c r="N346" s="15"/>
      <c r="T346" s="15"/>
    </row>
    <row r="347" spans="14:20" ht="12.75">
      <c r="N347" s="15"/>
      <c r="T347" s="15"/>
    </row>
    <row r="348" spans="14:20" ht="12.75">
      <c r="N348" s="15"/>
      <c r="T348" s="15"/>
    </row>
    <row r="349" spans="14:20" ht="12.75">
      <c r="N349" s="15"/>
      <c r="T349" s="15"/>
    </row>
    <row r="350" spans="14:20" ht="12.75">
      <c r="N350" s="15"/>
      <c r="T350" s="15"/>
    </row>
    <row r="351" spans="14:20" ht="12.75">
      <c r="N351" s="15"/>
      <c r="T351" s="15"/>
    </row>
    <row r="352" spans="14:20" ht="12.75">
      <c r="N352" s="15"/>
      <c r="T352" s="15"/>
    </row>
    <row r="353" spans="14:20" ht="12.75">
      <c r="N353" s="15"/>
      <c r="T353" s="15"/>
    </row>
    <row r="354" spans="14:20" ht="12.75">
      <c r="N354" s="15"/>
      <c r="T354" s="15"/>
    </row>
    <row r="355" spans="14:20" ht="12.75">
      <c r="N355" s="15"/>
      <c r="T355" s="15"/>
    </row>
    <row r="356" spans="14:20" ht="12.75">
      <c r="N356" s="15"/>
      <c r="T356" s="15"/>
    </row>
    <row r="357" spans="14:20" ht="12.75">
      <c r="N357" s="15"/>
      <c r="T357" s="15"/>
    </row>
    <row r="358" spans="14:20" ht="12.75">
      <c r="N358" s="15"/>
      <c r="T358" s="15"/>
    </row>
    <row r="359" spans="14:20" ht="12.75">
      <c r="N359" s="15"/>
      <c r="T359" s="15"/>
    </row>
    <row r="360" spans="14:20" ht="12.75">
      <c r="N360" s="15"/>
      <c r="T360" s="15"/>
    </row>
    <row r="361" spans="14:20" ht="12.75">
      <c r="N361" s="15"/>
      <c r="T361" s="15"/>
    </row>
    <row r="362" spans="14:20" ht="12.75">
      <c r="N362" s="15"/>
      <c r="T362" s="15"/>
    </row>
    <row r="363" spans="14:20" ht="12.75">
      <c r="N363" s="15"/>
      <c r="T363" s="15"/>
    </row>
    <row r="364" spans="14:20" ht="12.75">
      <c r="N364" s="15"/>
      <c r="T364" s="15"/>
    </row>
    <row r="365" spans="14:20" ht="12.75">
      <c r="N365" s="15"/>
      <c r="T365" s="15"/>
    </row>
    <row r="366" spans="14:20" ht="12.75">
      <c r="N366" s="15"/>
      <c r="T366" s="15"/>
    </row>
    <row r="367" spans="14:20" ht="12.75">
      <c r="N367" s="15"/>
      <c r="T367" s="15"/>
    </row>
    <row r="368" spans="14:20" ht="12.75">
      <c r="N368" s="15"/>
      <c r="T368" s="15"/>
    </row>
    <row r="369" spans="14:20" ht="12.75">
      <c r="N369" s="15"/>
      <c r="T369" s="15"/>
    </row>
    <row r="370" spans="14:20" ht="12.75">
      <c r="N370" s="15"/>
      <c r="T370" s="15"/>
    </row>
    <row r="371" spans="14:20" ht="12.75">
      <c r="N371" s="15"/>
      <c r="T371" s="15"/>
    </row>
    <row r="372" spans="14:20" ht="12.75">
      <c r="N372" s="15"/>
      <c r="T372" s="15"/>
    </row>
    <row r="373" spans="14:20" ht="12.75">
      <c r="N373" s="15"/>
      <c r="T373" s="15"/>
    </row>
    <row r="374" spans="14:20" ht="12.75">
      <c r="N374" s="15"/>
      <c r="T374" s="15"/>
    </row>
    <row r="375" spans="14:20" ht="12.75">
      <c r="N375" s="15"/>
      <c r="T375" s="15"/>
    </row>
    <row r="376" spans="14:20" ht="12.75">
      <c r="N376" s="15"/>
      <c r="T376" s="15"/>
    </row>
    <row r="377" spans="14:20" ht="12.75">
      <c r="N377" s="15"/>
      <c r="T377" s="15"/>
    </row>
    <row r="378" spans="14:20" ht="12.75">
      <c r="N378" s="15"/>
      <c r="T378" s="15"/>
    </row>
    <row r="379" spans="14:20" ht="12.75">
      <c r="N379" s="15"/>
      <c r="T379" s="15"/>
    </row>
    <row r="380" spans="14:20" ht="12.75">
      <c r="N380" s="15"/>
      <c r="T380" s="15"/>
    </row>
    <row r="381" spans="14:20" ht="12.75">
      <c r="N381" s="15"/>
      <c r="T381" s="15"/>
    </row>
    <row r="382" spans="14:20" ht="12.75">
      <c r="N382" s="15"/>
      <c r="T382" s="15"/>
    </row>
    <row r="383" spans="14:20" ht="12.75">
      <c r="N383" s="15"/>
      <c r="T383" s="15"/>
    </row>
    <row r="384" spans="14:20" ht="12.75">
      <c r="N384" s="15"/>
      <c r="T384" s="15"/>
    </row>
    <row r="385" spans="14:20" ht="12.75">
      <c r="N385" s="15"/>
      <c r="T385" s="15"/>
    </row>
    <row r="386" spans="14:20" ht="12.75">
      <c r="N386" s="15"/>
      <c r="T386" s="15"/>
    </row>
    <row r="387" spans="14:20" ht="12.75">
      <c r="N387" s="15"/>
      <c r="T387" s="15"/>
    </row>
    <row r="388" spans="14:20" ht="12.75">
      <c r="N388" s="15"/>
      <c r="T388" s="15"/>
    </row>
    <row r="389" spans="14:20" ht="12.75">
      <c r="N389" s="15"/>
      <c r="T389" s="15"/>
    </row>
    <row r="390" spans="14:20" ht="12.75">
      <c r="N390" s="15"/>
      <c r="T390" s="15"/>
    </row>
    <row r="391" spans="14:20" ht="12.75">
      <c r="N391" s="15"/>
      <c r="T391" s="15"/>
    </row>
    <row r="392" spans="14:20" ht="12.75">
      <c r="N392" s="15"/>
      <c r="T392" s="15"/>
    </row>
    <row r="393" spans="14:20" ht="12.75">
      <c r="N393" s="15"/>
      <c r="T393" s="15"/>
    </row>
    <row r="394" spans="14:20" ht="12.75">
      <c r="N394" s="15"/>
      <c r="T394" s="15"/>
    </row>
    <row r="395" spans="14:20" ht="12.75">
      <c r="N395" s="15"/>
      <c r="T395" s="15"/>
    </row>
    <row r="396" spans="14:20" ht="12.75">
      <c r="N396" s="15"/>
      <c r="T396" s="15"/>
    </row>
    <row r="397" spans="14:20" ht="12.75">
      <c r="N397" s="15"/>
      <c r="T397" s="15"/>
    </row>
    <row r="398" spans="14:20" ht="12.75">
      <c r="N398" s="15"/>
      <c r="T398" s="15"/>
    </row>
    <row r="399" spans="14:20" ht="12.75">
      <c r="N399" s="15"/>
      <c r="T399" s="15"/>
    </row>
    <row r="400" spans="14:20" ht="12.75">
      <c r="N400" s="15"/>
      <c r="T400" s="15"/>
    </row>
    <row r="401" spans="14:20" ht="12.75">
      <c r="N401" s="15"/>
      <c r="T401" s="15"/>
    </row>
    <row r="402" spans="14:20" ht="12.75">
      <c r="N402" s="15"/>
      <c r="T402" s="15"/>
    </row>
    <row r="403" spans="14:20" ht="12.75">
      <c r="N403" s="15"/>
      <c r="T403" s="15"/>
    </row>
    <row r="404" spans="14:20" ht="12.75">
      <c r="N404" s="15"/>
      <c r="T404" s="15"/>
    </row>
    <row r="405" spans="14:20" ht="12.75">
      <c r="N405" s="15"/>
      <c r="T405" s="15"/>
    </row>
    <row r="406" spans="14:20" ht="12.75">
      <c r="N406" s="15"/>
      <c r="T406" s="15"/>
    </row>
    <row r="407" spans="14:20" ht="12.75">
      <c r="N407" s="15"/>
      <c r="T407" s="15"/>
    </row>
    <row r="408" spans="14:20" ht="12.75">
      <c r="N408" s="15"/>
      <c r="T408" s="15"/>
    </row>
    <row r="409" spans="14:20" ht="12.75">
      <c r="N409" s="15"/>
      <c r="T409" s="15"/>
    </row>
    <row r="410" spans="14:20" ht="12.75">
      <c r="N410" s="15"/>
      <c r="T410" s="15"/>
    </row>
    <row r="411" spans="14:20" ht="12.75">
      <c r="N411" s="15"/>
      <c r="T411" s="15"/>
    </row>
    <row r="412" spans="14:20" ht="12.75">
      <c r="N412" s="15"/>
      <c r="T412" s="15"/>
    </row>
    <row r="413" spans="14:20" ht="12.75">
      <c r="N413" s="15"/>
      <c r="T413" s="15"/>
    </row>
    <row r="414" spans="14:20" ht="12.75">
      <c r="N414" s="15"/>
      <c r="T414" s="15"/>
    </row>
    <row r="415" spans="14:20" ht="12.75">
      <c r="N415" s="15"/>
      <c r="T415" s="15"/>
    </row>
    <row r="416" spans="14:20" ht="12.75">
      <c r="N416" s="15"/>
      <c r="T416" s="15"/>
    </row>
    <row r="417" spans="14:20" ht="12.75">
      <c r="N417" s="15"/>
      <c r="T417" s="15"/>
    </row>
    <row r="418" spans="14:20" ht="12.75">
      <c r="N418" s="15"/>
      <c r="T418" s="15"/>
    </row>
    <row r="419" spans="14:20" ht="12.75">
      <c r="N419" s="15"/>
      <c r="T419" s="15"/>
    </row>
    <row r="420" spans="14:20" ht="12.75">
      <c r="N420" s="15"/>
      <c r="T420" s="15"/>
    </row>
    <row r="421" spans="14:20" ht="12.75">
      <c r="N421" s="15"/>
      <c r="T421" s="15"/>
    </row>
    <row r="422" spans="14:20" ht="12.75">
      <c r="N422" s="15"/>
      <c r="T422" s="15"/>
    </row>
    <row r="423" spans="14:20" ht="12.75">
      <c r="N423" s="15"/>
      <c r="T423" s="15"/>
    </row>
    <row r="424" spans="14:20" ht="12.75">
      <c r="N424" s="15"/>
      <c r="T424" s="15"/>
    </row>
    <row r="425" spans="14:20" ht="12.75">
      <c r="N425" s="15"/>
      <c r="T425" s="15"/>
    </row>
    <row r="426" spans="14:20" ht="12.75">
      <c r="N426" s="15"/>
      <c r="T426" s="15"/>
    </row>
    <row r="427" spans="14:20" ht="12.75">
      <c r="N427" s="15"/>
      <c r="T427" s="15"/>
    </row>
    <row r="428" spans="14:20" ht="12.75">
      <c r="N428" s="15"/>
      <c r="T428" s="15"/>
    </row>
    <row r="429" spans="14:20" ht="12.75">
      <c r="N429" s="15"/>
      <c r="T429" s="15"/>
    </row>
    <row r="430" spans="14:20" ht="12.75">
      <c r="N430" s="15"/>
      <c r="T430" s="15"/>
    </row>
    <row r="431" spans="14:20" ht="12.75">
      <c r="N431" s="15"/>
      <c r="T431" s="15"/>
    </row>
    <row r="432" spans="14:20" ht="12.75">
      <c r="N432" s="15"/>
      <c r="T432" s="15"/>
    </row>
    <row r="433" spans="14:20" ht="12.75">
      <c r="N433" s="15"/>
      <c r="T433" s="15"/>
    </row>
    <row r="434" spans="14:20" ht="12.75">
      <c r="N434" s="15"/>
      <c r="T434" s="15"/>
    </row>
    <row r="435" spans="14:20" ht="12.75">
      <c r="N435" s="15"/>
      <c r="T435" s="15"/>
    </row>
    <row r="436" spans="14:20" ht="12.75">
      <c r="N436" s="15"/>
      <c r="T436" s="15"/>
    </row>
    <row r="437" spans="14:20" ht="12.75">
      <c r="N437" s="15"/>
      <c r="T437" s="15"/>
    </row>
    <row r="438" spans="14:20" ht="12.75">
      <c r="N438" s="15"/>
      <c r="T438" s="15"/>
    </row>
    <row r="439" spans="14:20" ht="12.75">
      <c r="N439" s="15"/>
      <c r="T439" s="15"/>
    </row>
    <row r="440" spans="14:20" ht="12.75">
      <c r="N440" s="15"/>
      <c r="T440" s="15"/>
    </row>
    <row r="441" spans="14:20" ht="12.75">
      <c r="N441" s="15"/>
      <c r="T441" s="15"/>
    </row>
    <row r="442" spans="14:20" ht="12.75">
      <c r="N442" s="15"/>
      <c r="T442" s="15"/>
    </row>
    <row r="443" spans="14:20" ht="12.75">
      <c r="N443" s="15"/>
      <c r="T443" s="15"/>
    </row>
    <row r="444" spans="14:20" ht="12.75">
      <c r="N444" s="15"/>
      <c r="T444" s="15"/>
    </row>
    <row r="445" spans="14:20" ht="12.75">
      <c r="N445" s="15"/>
      <c r="T445" s="15"/>
    </row>
    <row r="446" spans="14:20" ht="12.75">
      <c r="N446" s="15"/>
      <c r="T446" s="15"/>
    </row>
    <row r="447" spans="14:20" ht="12.75">
      <c r="N447" s="15"/>
      <c r="T447" s="15"/>
    </row>
    <row r="448" spans="14:20" ht="12.75">
      <c r="N448" s="15"/>
      <c r="T448" s="15"/>
    </row>
    <row r="449" spans="14:20" ht="12.75">
      <c r="N449" s="15"/>
      <c r="T449" s="15"/>
    </row>
    <row r="450" spans="14:20" ht="12.75">
      <c r="N450" s="15"/>
      <c r="T450" s="15"/>
    </row>
    <row r="451" spans="14:20" ht="12.75">
      <c r="N451" s="15"/>
      <c r="T451" s="15"/>
    </row>
    <row r="452" spans="14:20" ht="12.75">
      <c r="N452" s="15"/>
      <c r="T452" s="15"/>
    </row>
    <row r="453" spans="14:20" ht="12.75">
      <c r="N453" s="15"/>
      <c r="T453" s="15"/>
    </row>
    <row r="454" spans="14:20" ht="12.75">
      <c r="N454" s="15"/>
      <c r="T454" s="15"/>
    </row>
    <row r="455" spans="14:20" ht="12.75">
      <c r="N455" s="15"/>
      <c r="T455" s="15"/>
    </row>
    <row r="456" spans="14:20" ht="12.75">
      <c r="N456" s="15"/>
      <c r="T456" s="15"/>
    </row>
    <row r="457" spans="14:20" ht="12.75">
      <c r="N457" s="15"/>
      <c r="T457" s="15"/>
    </row>
    <row r="458" spans="14:20" ht="12.75">
      <c r="N458" s="15"/>
      <c r="T458" s="15"/>
    </row>
    <row r="459" spans="14:20" ht="12.75">
      <c r="N459" s="15"/>
      <c r="T459" s="15"/>
    </row>
    <row r="460" spans="14:20" ht="12.75">
      <c r="N460" s="15"/>
      <c r="T460" s="15"/>
    </row>
    <row r="461" spans="14:20" ht="12.75">
      <c r="N461" s="15"/>
      <c r="T461" s="15"/>
    </row>
    <row r="462" spans="14:20" ht="12.75">
      <c r="N462" s="15"/>
      <c r="T462" s="15"/>
    </row>
    <row r="463" spans="14:20" ht="12.75">
      <c r="N463" s="15"/>
      <c r="T463" s="15"/>
    </row>
    <row r="464" spans="14:20" ht="12.75">
      <c r="N464" s="15"/>
      <c r="T464" s="15"/>
    </row>
    <row r="465" spans="14:20" ht="12.75">
      <c r="N465" s="15"/>
      <c r="T465" s="15"/>
    </row>
    <row r="466" spans="14:20" ht="12.75">
      <c r="N466" s="15"/>
      <c r="T466" s="15"/>
    </row>
    <row r="467" spans="14:20" ht="12.75">
      <c r="N467" s="15"/>
      <c r="T467" s="15"/>
    </row>
    <row r="468" spans="14:20" ht="12.75">
      <c r="N468" s="15"/>
      <c r="T468" s="15"/>
    </row>
    <row r="469" spans="14:20" ht="12.75">
      <c r="N469" s="15"/>
      <c r="T469" s="15"/>
    </row>
    <row r="470" spans="14:20" ht="12.75">
      <c r="N470" s="15"/>
      <c r="T470" s="15"/>
    </row>
    <row r="471" spans="14:20" ht="12.75">
      <c r="N471" s="15"/>
      <c r="T471" s="15"/>
    </row>
    <row r="472" spans="14:20" ht="12.75">
      <c r="N472" s="15"/>
      <c r="T472" s="15"/>
    </row>
    <row r="473" spans="14:20" ht="12.75">
      <c r="N473" s="15"/>
      <c r="T473" s="15"/>
    </row>
    <row r="474" spans="14:20" ht="12.75">
      <c r="N474" s="15"/>
      <c r="T474" s="15"/>
    </row>
    <row r="475" spans="14:20" ht="12.75">
      <c r="N475" s="15"/>
      <c r="T475" s="15"/>
    </row>
    <row r="476" spans="14:20" ht="12.75">
      <c r="N476" s="15"/>
      <c r="T476" s="15"/>
    </row>
    <row r="477" spans="14:20" ht="12.75">
      <c r="N477" s="15"/>
      <c r="T477" s="15"/>
    </row>
    <row r="478" spans="14:20" ht="12.75">
      <c r="N478" s="15"/>
      <c r="T478" s="15"/>
    </row>
    <row r="479" spans="14:20" ht="12.75">
      <c r="N479" s="15"/>
      <c r="T479" s="15"/>
    </row>
    <row r="480" spans="14:20" ht="12.75">
      <c r="N480" s="15"/>
      <c r="T480" s="15"/>
    </row>
    <row r="481" spans="14:20" ht="12.75">
      <c r="N481" s="15"/>
      <c r="T481" s="15"/>
    </row>
    <row r="482" spans="14:20" ht="12.75">
      <c r="N482" s="15"/>
      <c r="T482" s="15"/>
    </row>
    <row r="483" spans="14:20" ht="12.75">
      <c r="N483" s="15"/>
      <c r="T483" s="15"/>
    </row>
    <row r="484" spans="14:20" ht="12.75">
      <c r="N484" s="15"/>
      <c r="T484" s="15"/>
    </row>
    <row r="485" spans="14:20" ht="12.75">
      <c r="N485" s="15"/>
      <c r="T485" s="15"/>
    </row>
    <row r="486" spans="14:20" ht="12.75">
      <c r="N486" s="15"/>
      <c r="T486" s="15"/>
    </row>
    <row r="487" spans="14:20" ht="12.75">
      <c r="N487" s="15"/>
      <c r="T487" s="15"/>
    </row>
    <row r="488" spans="14:20" ht="12.75">
      <c r="N488" s="15"/>
      <c r="T488" s="15"/>
    </row>
    <row r="489" spans="14:20" ht="12.75">
      <c r="N489" s="15"/>
      <c r="T489" s="15"/>
    </row>
    <row r="490" spans="14:20" ht="12.75">
      <c r="N490" s="15"/>
      <c r="T490" s="15"/>
    </row>
    <row r="491" spans="14:20" ht="12.75">
      <c r="N491" s="15"/>
      <c r="T491" s="15"/>
    </row>
    <row r="492" spans="14:20" ht="12.75">
      <c r="N492" s="15"/>
      <c r="T492" s="15"/>
    </row>
    <row r="493" spans="14:20" ht="12.75">
      <c r="N493" s="15"/>
      <c r="T493" s="15"/>
    </row>
    <row r="494" spans="14:20" ht="12.75">
      <c r="N494" s="15"/>
      <c r="T494" s="15"/>
    </row>
    <row r="495" spans="14:20" ht="12.75">
      <c r="N495" s="15"/>
      <c r="T495" s="15"/>
    </row>
    <row r="496" spans="14:20" ht="12.75">
      <c r="N496" s="15"/>
      <c r="T496" s="15"/>
    </row>
    <row r="497" spans="14:20" ht="12.75">
      <c r="N497" s="15"/>
      <c r="T497" s="15"/>
    </row>
    <row r="498" spans="14:20" ht="12.75">
      <c r="N498" s="15"/>
      <c r="T498" s="15"/>
    </row>
    <row r="499" spans="14:20" ht="12.75">
      <c r="N499" s="15"/>
      <c r="T499" s="15"/>
    </row>
    <row r="500" spans="14:20" ht="12.75">
      <c r="N500" s="15"/>
      <c r="T500" s="15"/>
    </row>
    <row r="501" spans="14:20" ht="12.75">
      <c r="N501" s="15"/>
      <c r="T501" s="15"/>
    </row>
    <row r="502" spans="14:20" ht="12.75">
      <c r="N502" s="15"/>
      <c r="T502" s="15"/>
    </row>
    <row r="503" spans="14:20" ht="12.75">
      <c r="N503" s="15"/>
      <c r="T503" s="15"/>
    </row>
    <row r="504" spans="14:20" ht="12.75">
      <c r="N504" s="15"/>
      <c r="T504" s="15"/>
    </row>
    <row r="505" spans="14:20" ht="12.75">
      <c r="N505" s="15"/>
      <c r="T505" s="15"/>
    </row>
    <row r="506" spans="14:20" ht="12.75">
      <c r="N506" s="15"/>
      <c r="T506" s="15"/>
    </row>
    <row r="507" spans="14:20" ht="12.75">
      <c r="N507" s="15"/>
      <c r="T507" s="15"/>
    </row>
    <row r="508" spans="14:20" ht="12.75">
      <c r="N508" s="15"/>
      <c r="T508" s="15"/>
    </row>
    <row r="509" spans="14:20" ht="12.75">
      <c r="N509" s="15"/>
      <c r="T509" s="15"/>
    </row>
    <row r="510" spans="14:20" ht="12.75">
      <c r="N510" s="15"/>
      <c r="T510" s="15"/>
    </row>
    <row r="511" spans="14:20" ht="12.75">
      <c r="N511" s="15"/>
      <c r="T511" s="15"/>
    </row>
    <row r="512" spans="14:20" ht="12.75">
      <c r="N512" s="15"/>
      <c r="T512" s="15"/>
    </row>
    <row r="513" spans="14:20" ht="12.75">
      <c r="N513" s="15"/>
      <c r="T513" s="15"/>
    </row>
    <row r="514" spans="14:20" ht="12.75">
      <c r="N514" s="15"/>
      <c r="T514" s="15"/>
    </row>
    <row r="515" spans="14:20" ht="12.75">
      <c r="N515" s="15"/>
      <c r="T515" s="15"/>
    </row>
    <row r="516" spans="14:20" ht="12.75">
      <c r="N516" s="15"/>
      <c r="T516" s="15"/>
    </row>
    <row r="517" spans="14:20" ht="12.75">
      <c r="N517" s="15"/>
      <c r="T517" s="15"/>
    </row>
    <row r="518" spans="14:20" ht="12.75">
      <c r="N518" s="15"/>
      <c r="T518" s="15"/>
    </row>
    <row r="519" spans="14:20" ht="12.75">
      <c r="N519" s="15"/>
      <c r="T519" s="15"/>
    </row>
    <row r="520" spans="14:20" ht="12.75">
      <c r="N520" s="15"/>
      <c r="T520" s="15"/>
    </row>
    <row r="521" spans="14:20" ht="12.75">
      <c r="N521" s="15"/>
      <c r="T521" s="15"/>
    </row>
    <row r="522" spans="14:20" ht="12.75">
      <c r="N522" s="15"/>
      <c r="T522" s="15"/>
    </row>
    <row r="523" spans="14:20" ht="12.75">
      <c r="N523" s="15"/>
      <c r="T523" s="15"/>
    </row>
    <row r="524" spans="14:20" ht="12.75">
      <c r="N524" s="15"/>
      <c r="T524" s="15"/>
    </row>
    <row r="525" spans="14:20" ht="12.75">
      <c r="N525" s="15"/>
      <c r="T525" s="15"/>
    </row>
    <row r="526" spans="14:20" ht="12.75">
      <c r="N526" s="15"/>
      <c r="T526" s="15"/>
    </row>
    <row r="527" spans="14:20" ht="12.75">
      <c r="N527" s="15"/>
      <c r="T527" s="15"/>
    </row>
    <row r="528" spans="14:20" ht="12.75">
      <c r="N528" s="15"/>
      <c r="T528" s="15"/>
    </row>
    <row r="529" spans="14:20" ht="12.75">
      <c r="N529" s="15"/>
      <c r="T529" s="15"/>
    </row>
    <row r="530" spans="14:20" ht="12.75">
      <c r="N530" s="15"/>
      <c r="T530" s="15"/>
    </row>
    <row r="531" spans="14:20" ht="12.75">
      <c r="N531" s="15"/>
      <c r="T531" s="15"/>
    </row>
    <row r="532" spans="14:20" ht="12.75">
      <c r="N532" s="15"/>
      <c r="T532" s="15"/>
    </row>
    <row r="533" spans="14:20" ht="12.75">
      <c r="N533" s="15"/>
      <c r="T533" s="15"/>
    </row>
    <row r="534" spans="14:20" ht="12.75">
      <c r="N534" s="15"/>
      <c r="T534" s="15"/>
    </row>
    <row r="535" spans="14:20" ht="12.75">
      <c r="N535" s="15"/>
      <c r="T535" s="15"/>
    </row>
    <row r="536" spans="14:20" ht="12.75">
      <c r="N536" s="15"/>
      <c r="T536" s="15"/>
    </row>
    <row r="537" spans="14:20" ht="12.75">
      <c r="N537" s="15"/>
      <c r="T537" s="15"/>
    </row>
    <row r="538" spans="14:20" ht="12.75">
      <c r="N538" s="15"/>
      <c r="T538" s="15"/>
    </row>
    <row r="539" spans="14:20" ht="12.75">
      <c r="N539" s="15"/>
      <c r="T539" s="15"/>
    </row>
    <row r="540" spans="14:20" ht="12.75">
      <c r="N540" s="15"/>
      <c r="T540" s="15"/>
    </row>
    <row r="541" spans="14:20" ht="12.75">
      <c r="N541" s="15"/>
      <c r="T541" s="15"/>
    </row>
    <row r="542" spans="14:20" ht="12.75">
      <c r="N542" s="15"/>
      <c r="T542" s="15"/>
    </row>
    <row r="543" spans="14:20" ht="12.75">
      <c r="N543" s="15"/>
      <c r="T543" s="15"/>
    </row>
    <row r="544" spans="14:20" ht="12.75">
      <c r="N544" s="15"/>
      <c r="T544" s="15"/>
    </row>
    <row r="545" spans="14:20" ht="12.75">
      <c r="N545" s="15"/>
      <c r="T545" s="15"/>
    </row>
    <row r="546" spans="14:20" ht="12.75">
      <c r="N546" s="15"/>
      <c r="T546" s="15"/>
    </row>
    <row r="547" spans="14:20" ht="12.75">
      <c r="N547" s="15"/>
      <c r="T547" s="15"/>
    </row>
    <row r="548" spans="14:20" ht="12.75">
      <c r="N548" s="15"/>
      <c r="T548" s="15"/>
    </row>
    <row r="549" spans="14:20" ht="12.75">
      <c r="N549" s="15"/>
      <c r="T549" s="15"/>
    </row>
    <row r="550" spans="14:20" ht="12.75">
      <c r="N550" s="15"/>
      <c r="T550" s="15"/>
    </row>
    <row r="551" spans="14:20" ht="12.75">
      <c r="N551" s="15"/>
      <c r="T551" s="15"/>
    </row>
    <row r="552" spans="14:20" ht="12.75">
      <c r="N552" s="15"/>
      <c r="T552" s="15"/>
    </row>
    <row r="553" spans="14:20" ht="12.75">
      <c r="N553" s="15"/>
      <c r="T553" s="15"/>
    </row>
    <row r="554" spans="14:20" ht="12.75">
      <c r="N554" s="15"/>
      <c r="T554" s="15"/>
    </row>
    <row r="555" spans="14:20" ht="12.75">
      <c r="N555" s="15"/>
      <c r="T555" s="15"/>
    </row>
    <row r="556" spans="14:20" ht="12.75">
      <c r="N556" s="15"/>
      <c r="T556" s="15"/>
    </row>
    <row r="557" spans="14:20" ht="12.75">
      <c r="N557" s="15"/>
      <c r="T557" s="15"/>
    </row>
    <row r="558" spans="14:20" ht="12.75">
      <c r="N558" s="15"/>
      <c r="T558" s="15"/>
    </row>
    <row r="559" spans="14:20" ht="12.75">
      <c r="N559" s="15"/>
      <c r="T559" s="15"/>
    </row>
    <row r="560" spans="14:20" ht="12.75">
      <c r="N560" s="15"/>
      <c r="T560" s="15"/>
    </row>
    <row r="561" spans="14:20" ht="12.75">
      <c r="N561" s="15"/>
      <c r="T561" s="15"/>
    </row>
    <row r="562" spans="14:20" ht="12.75">
      <c r="N562" s="15"/>
      <c r="T562" s="15"/>
    </row>
    <row r="563" spans="14:20" ht="12.75">
      <c r="N563" s="15"/>
      <c r="T563" s="15"/>
    </row>
    <row r="564" spans="14:20" ht="12.75">
      <c r="N564" s="15"/>
      <c r="T564" s="15"/>
    </row>
    <row r="565" spans="14:20" ht="12.75">
      <c r="N565" s="15"/>
      <c r="T565" s="15"/>
    </row>
    <row r="566" spans="14:20" ht="12.75">
      <c r="N566" s="15"/>
      <c r="T566" s="15"/>
    </row>
    <row r="567" spans="14:20" ht="12.75">
      <c r="N567" s="15"/>
      <c r="T567" s="15"/>
    </row>
    <row r="568" spans="14:20" ht="12.75">
      <c r="N568" s="15"/>
      <c r="T568" s="15"/>
    </row>
    <row r="569" spans="14:20" ht="12.75">
      <c r="N569" s="15"/>
      <c r="T569" s="15"/>
    </row>
    <row r="570" spans="14:20" ht="12.75">
      <c r="N570" s="15"/>
      <c r="T570" s="15"/>
    </row>
    <row r="571" spans="14:20" ht="12.75">
      <c r="N571" s="15"/>
      <c r="T571" s="15"/>
    </row>
    <row r="572" spans="14:20" ht="12.75">
      <c r="N572" s="15"/>
      <c r="T572" s="15"/>
    </row>
    <row r="573" spans="14:20" ht="12.75">
      <c r="N573" s="15"/>
      <c r="T573" s="15"/>
    </row>
    <row r="574" spans="14:20" ht="12.75">
      <c r="N574" s="15"/>
      <c r="T574" s="15"/>
    </row>
    <row r="575" spans="14:20" ht="12.75">
      <c r="N575" s="15"/>
      <c r="T575" s="15"/>
    </row>
    <row r="576" spans="14:20" ht="12.75">
      <c r="N576" s="15"/>
      <c r="T576" s="15"/>
    </row>
    <row r="577" spans="14:20" ht="12.75">
      <c r="N577" s="15"/>
      <c r="T577" s="15"/>
    </row>
    <row r="578" spans="14:20" ht="12.75">
      <c r="N578" s="15"/>
      <c r="T578" s="15"/>
    </row>
    <row r="579" spans="14:20" ht="12.75">
      <c r="N579" s="15"/>
      <c r="T579" s="15"/>
    </row>
    <row r="580" spans="14:20" ht="12.75">
      <c r="N580" s="15"/>
      <c r="T580" s="15"/>
    </row>
    <row r="581" spans="14:20" ht="12.75">
      <c r="N581" s="15"/>
      <c r="T581" s="15"/>
    </row>
    <row r="582" spans="14:20" ht="12.75">
      <c r="N582" s="15"/>
      <c r="T582" s="15"/>
    </row>
    <row r="583" spans="14:20" ht="12.75">
      <c r="N583" s="15"/>
      <c r="T583" s="15"/>
    </row>
    <row r="584" spans="14:20" ht="12.75">
      <c r="N584" s="15"/>
      <c r="T584" s="15"/>
    </row>
    <row r="585" spans="14:20" ht="12.75">
      <c r="N585" s="15"/>
      <c r="T585" s="15"/>
    </row>
    <row r="586" spans="14:20" ht="12.75">
      <c r="N586" s="15"/>
      <c r="T586" s="15"/>
    </row>
    <row r="587" spans="14:20" ht="12.75">
      <c r="N587" s="15"/>
      <c r="T587" s="15"/>
    </row>
    <row r="588" spans="14:20" ht="12.75">
      <c r="N588" s="15"/>
      <c r="T588" s="15"/>
    </row>
    <row r="589" spans="14:20" ht="12.75">
      <c r="N589" s="15"/>
      <c r="T589" s="15"/>
    </row>
    <row r="590" spans="14:20" ht="12.75">
      <c r="N590" s="15"/>
      <c r="T590" s="15"/>
    </row>
    <row r="591" spans="14:20" ht="12.75">
      <c r="N591" s="15"/>
      <c r="T591" s="15"/>
    </row>
    <row r="592" spans="14:20" ht="12.75">
      <c r="N592" s="15"/>
      <c r="T592" s="15"/>
    </row>
    <row r="593" spans="14:20" ht="12.75">
      <c r="N593" s="15"/>
      <c r="T593" s="15"/>
    </row>
    <row r="594" spans="14:20" ht="12.75">
      <c r="N594" s="15"/>
      <c r="T594" s="15"/>
    </row>
    <row r="595" spans="14:20" ht="12.75">
      <c r="N595" s="15"/>
      <c r="T595" s="15"/>
    </row>
    <row r="596" spans="14:20" ht="12.75">
      <c r="N596" s="15"/>
      <c r="T596" s="15"/>
    </row>
    <row r="597" spans="14:20" ht="12.75">
      <c r="N597" s="15"/>
      <c r="T597" s="15"/>
    </row>
    <row r="598" spans="14:20" ht="12.75">
      <c r="N598" s="15"/>
      <c r="T598" s="15"/>
    </row>
    <row r="599" spans="14:20" ht="12.75">
      <c r="N599" s="15"/>
      <c r="T599" s="15"/>
    </row>
    <row r="600" spans="14:20" ht="12.75">
      <c r="N600" s="15"/>
      <c r="T600" s="15"/>
    </row>
    <row r="601" spans="14:20" ht="12.75">
      <c r="N601" s="15"/>
      <c r="T601" s="15"/>
    </row>
    <row r="602" spans="14:20" ht="12.75">
      <c r="N602" s="15"/>
      <c r="T602" s="15"/>
    </row>
    <row r="603" spans="14:20" ht="12.75">
      <c r="N603" s="15"/>
      <c r="T603" s="15"/>
    </row>
    <row r="604" spans="14:20" ht="12.75">
      <c r="N604" s="15"/>
      <c r="T604" s="15"/>
    </row>
    <row r="605" spans="14:20" ht="12.75">
      <c r="N605" s="15"/>
      <c r="T605" s="15"/>
    </row>
    <row r="606" spans="14:20" ht="12.75">
      <c r="N606" s="15"/>
      <c r="T606" s="15"/>
    </row>
    <row r="607" spans="14:20" ht="12.75">
      <c r="N607" s="15"/>
      <c r="T607" s="15"/>
    </row>
    <row r="608" spans="14:20" ht="12.75">
      <c r="N608" s="15"/>
      <c r="T608" s="15"/>
    </row>
    <row r="609" spans="14:20" ht="12.75">
      <c r="N609" s="15"/>
      <c r="T609" s="15"/>
    </row>
    <row r="610" spans="14:20" ht="12.75">
      <c r="N610" s="15"/>
      <c r="T610" s="15"/>
    </row>
    <row r="611" spans="14:20" ht="12.75">
      <c r="N611" s="15"/>
      <c r="T611" s="15"/>
    </row>
    <row r="612" spans="14:20" ht="12.75">
      <c r="N612" s="15"/>
      <c r="T612" s="15"/>
    </row>
    <row r="613" spans="14:20" ht="12.75">
      <c r="N613" s="15"/>
      <c r="T613" s="15"/>
    </row>
    <row r="614" spans="14:20" ht="12.75">
      <c r="N614" s="15"/>
      <c r="T614" s="15"/>
    </row>
    <row r="615" spans="14:20" ht="12.75">
      <c r="N615" s="15"/>
      <c r="T615" s="15"/>
    </row>
    <row r="616" spans="14:20" ht="12.75">
      <c r="N616" s="15"/>
      <c r="T616" s="15"/>
    </row>
    <row r="617" spans="14:20" ht="12.75">
      <c r="N617" s="15"/>
      <c r="T617" s="15"/>
    </row>
    <row r="618" spans="14:20" ht="12.75">
      <c r="N618" s="15"/>
      <c r="T618" s="15"/>
    </row>
    <row r="619" spans="14:20" ht="12.75">
      <c r="N619" s="15"/>
      <c r="T619" s="15"/>
    </row>
    <row r="620" spans="14:20" ht="12.75">
      <c r="N620" s="15"/>
      <c r="T620" s="15"/>
    </row>
    <row r="621" spans="14:20" ht="12.75">
      <c r="N621" s="15"/>
      <c r="T621" s="15"/>
    </row>
    <row r="622" spans="14:20" ht="12.75">
      <c r="N622" s="15"/>
      <c r="T622" s="15"/>
    </row>
    <row r="623" spans="14:20" ht="12.75">
      <c r="N623" s="15"/>
      <c r="T623" s="15"/>
    </row>
    <row r="624" spans="14:20" ht="12.75">
      <c r="N624" s="15"/>
      <c r="T624" s="15"/>
    </row>
    <row r="625" spans="14:20" ht="12.75">
      <c r="N625" s="15"/>
      <c r="T625" s="15"/>
    </row>
    <row r="626" spans="14:20" ht="12.75">
      <c r="N626" s="15"/>
      <c r="T626" s="15"/>
    </row>
    <row r="627" spans="14:20" ht="12.75">
      <c r="N627" s="15"/>
      <c r="T627" s="15"/>
    </row>
    <row r="628" spans="14:20" ht="12.75">
      <c r="N628" s="15"/>
      <c r="T628" s="15"/>
    </row>
    <row r="629" spans="14:20" ht="12.75">
      <c r="N629" s="15"/>
      <c r="T629" s="15"/>
    </row>
    <row r="630" spans="14:20" ht="12.75">
      <c r="N630" s="15"/>
      <c r="T630" s="15"/>
    </row>
    <row r="631" spans="14:20" ht="12.75">
      <c r="N631" s="15"/>
      <c r="T631" s="15"/>
    </row>
    <row r="632" spans="14:20" ht="12.75">
      <c r="N632" s="15"/>
      <c r="T632" s="15"/>
    </row>
    <row r="633" spans="14:20" ht="12.75">
      <c r="N633" s="15"/>
      <c r="T633" s="15"/>
    </row>
    <row r="634" spans="14:20" ht="12.75">
      <c r="N634" s="15"/>
      <c r="T634" s="15"/>
    </row>
    <row r="635" spans="14:20" ht="12.75">
      <c r="N635" s="15"/>
      <c r="T635" s="15"/>
    </row>
    <row r="636" spans="14:20" ht="12.75">
      <c r="N636" s="15"/>
      <c r="T636" s="15"/>
    </row>
    <row r="637" spans="14:20" ht="12.75">
      <c r="N637" s="15"/>
      <c r="T637" s="15"/>
    </row>
    <row r="638" spans="14:20" ht="12.75">
      <c r="N638" s="15"/>
      <c r="T638" s="15"/>
    </row>
    <row r="639" spans="14:20" ht="12.75">
      <c r="N639" s="15"/>
      <c r="T639" s="15"/>
    </row>
    <row r="640" spans="14:20" ht="12.75">
      <c r="N640" s="15"/>
      <c r="T640" s="15"/>
    </row>
    <row r="641" spans="14:20" ht="12.75">
      <c r="N641" s="15"/>
      <c r="T641" s="15"/>
    </row>
    <row r="642" spans="14:20" ht="12.75">
      <c r="N642" s="15"/>
      <c r="T642" s="15"/>
    </row>
    <row r="643" spans="14:20" ht="12.75">
      <c r="N643" s="15"/>
      <c r="T643" s="15"/>
    </row>
    <row r="644" spans="14:20" ht="12.75">
      <c r="N644" s="15"/>
      <c r="T644" s="15"/>
    </row>
    <row r="645" spans="14:20" ht="12.75">
      <c r="N645" s="15"/>
      <c r="T645" s="15"/>
    </row>
    <row r="646" spans="14:20" ht="12.75">
      <c r="N646" s="15"/>
      <c r="T646" s="15"/>
    </row>
    <row r="647" spans="14:20" ht="12.75">
      <c r="N647" s="15"/>
      <c r="T647" s="15"/>
    </row>
    <row r="648" spans="14:20" ht="12.75">
      <c r="N648" s="15"/>
      <c r="T648" s="15"/>
    </row>
    <row r="649" spans="14:20" ht="12.75">
      <c r="N649" s="15"/>
      <c r="T649" s="15"/>
    </row>
    <row r="650" spans="14:20" ht="12.75">
      <c r="N650" s="15"/>
      <c r="T650" s="15"/>
    </row>
    <row r="651" spans="14:20" ht="12.75">
      <c r="N651" s="15"/>
      <c r="T651" s="15"/>
    </row>
    <row r="652" spans="14:20" ht="12.75">
      <c r="N652" s="15"/>
      <c r="T652" s="15"/>
    </row>
    <row r="653" spans="14:20" ht="12.75">
      <c r="N653" s="15"/>
      <c r="T653" s="15"/>
    </row>
    <row r="654" spans="14:20" ht="12.75">
      <c r="N654" s="15"/>
      <c r="T654" s="15"/>
    </row>
    <row r="655" spans="14:20" ht="12.75">
      <c r="N655" s="15"/>
      <c r="T655" s="15"/>
    </row>
    <row r="656" spans="14:20" ht="12.75">
      <c r="N656" s="15"/>
      <c r="T656" s="15"/>
    </row>
    <row r="657" spans="14:20" ht="12.75">
      <c r="N657" s="15"/>
      <c r="T657" s="15"/>
    </row>
    <row r="658" spans="14:20" ht="12.75">
      <c r="N658" s="15"/>
      <c r="T658" s="15"/>
    </row>
    <row r="659" spans="14:20" ht="12.75">
      <c r="N659" s="15"/>
      <c r="T659" s="15"/>
    </row>
    <row r="660" spans="14:20" ht="12.75">
      <c r="N660" s="15"/>
      <c r="T660" s="15"/>
    </row>
    <row r="661" spans="14:20" ht="12.75">
      <c r="N661" s="15"/>
      <c r="T661" s="15"/>
    </row>
    <row r="662" spans="14:20" ht="12.75">
      <c r="N662" s="15"/>
      <c r="T662" s="15"/>
    </row>
    <row r="663" spans="14:20" ht="12.75">
      <c r="N663" s="15"/>
      <c r="T663" s="15"/>
    </row>
    <row r="664" spans="14:20" ht="12.75">
      <c r="N664" s="15"/>
      <c r="T664" s="15"/>
    </row>
    <row r="665" spans="14:20" ht="12.75">
      <c r="N665" s="15"/>
      <c r="T665" s="15"/>
    </row>
    <row r="666" spans="14:20" ht="12.75">
      <c r="N666" s="15"/>
      <c r="T666" s="15"/>
    </row>
    <row r="667" spans="14:20" ht="12.75">
      <c r="N667" s="15"/>
      <c r="T667" s="15"/>
    </row>
    <row r="668" spans="14:20" ht="12.75">
      <c r="N668" s="15"/>
      <c r="T668" s="15"/>
    </row>
    <row r="669" spans="14:20" ht="12.75">
      <c r="N669" s="15"/>
      <c r="T669" s="15"/>
    </row>
    <row r="670" spans="14:20" ht="12.75">
      <c r="N670" s="15"/>
      <c r="T670" s="15"/>
    </row>
    <row r="671" spans="14:20" ht="12.75">
      <c r="N671" s="15"/>
      <c r="T671" s="15"/>
    </row>
    <row r="672" spans="14:20" ht="12.75">
      <c r="N672" s="15"/>
      <c r="T672" s="15"/>
    </row>
    <row r="673" spans="14:20" ht="12.75">
      <c r="N673" s="15"/>
      <c r="T673" s="15"/>
    </row>
    <row r="674" spans="14:20" ht="12.75">
      <c r="N674" s="15"/>
      <c r="T674" s="15"/>
    </row>
    <row r="675" spans="14:20" ht="12.75">
      <c r="N675" s="15"/>
      <c r="T675" s="15"/>
    </row>
    <row r="676" spans="14:20" ht="12.75">
      <c r="N676" s="15"/>
      <c r="T676" s="15"/>
    </row>
    <row r="677" spans="14:20" ht="12.75">
      <c r="N677" s="15"/>
      <c r="T677" s="15"/>
    </row>
    <row r="678" spans="14:20" ht="12.75">
      <c r="N678" s="15"/>
      <c r="T678" s="15"/>
    </row>
    <row r="679" spans="14:20" ht="12.75">
      <c r="N679" s="15"/>
      <c r="T679" s="15"/>
    </row>
    <row r="680" spans="14:20" ht="12.75">
      <c r="N680" s="15"/>
      <c r="T680" s="15"/>
    </row>
    <row r="681" spans="14:20" ht="12.75">
      <c r="N681" s="15"/>
      <c r="T681" s="15"/>
    </row>
    <row r="682" spans="14:20" ht="12.75">
      <c r="N682" s="15"/>
      <c r="T682" s="15"/>
    </row>
    <row r="683" spans="14:20" ht="12.75">
      <c r="N683" s="15"/>
      <c r="T683" s="15"/>
    </row>
    <row r="684" spans="14:20" ht="12.75">
      <c r="N684" s="15"/>
      <c r="T684" s="15"/>
    </row>
    <row r="685" spans="14:20" ht="12.75">
      <c r="N685" s="15"/>
      <c r="T685" s="15"/>
    </row>
    <row r="686" spans="14:20" ht="12.75">
      <c r="N686" s="15"/>
      <c r="T686" s="15"/>
    </row>
    <row r="687" spans="14:20" ht="12.75">
      <c r="N687" s="15"/>
      <c r="T687" s="15"/>
    </row>
    <row r="688" spans="14:20" ht="12.75">
      <c r="N688" s="15"/>
      <c r="T688" s="15"/>
    </row>
    <row r="689" spans="14:20" ht="12.75">
      <c r="N689" s="15"/>
      <c r="T689" s="15"/>
    </row>
    <row r="690" spans="14:20" ht="12.75">
      <c r="N690" s="15"/>
      <c r="T690" s="15"/>
    </row>
    <row r="691" spans="14:20" ht="12.75">
      <c r="N691" s="15"/>
      <c r="T691" s="15"/>
    </row>
    <row r="692" spans="14:20" ht="12.75">
      <c r="N692" s="15"/>
      <c r="T692" s="15"/>
    </row>
    <row r="693" spans="14:20" ht="12.75">
      <c r="N693" s="15"/>
      <c r="T693" s="15"/>
    </row>
    <row r="694" spans="14:20" ht="12.75">
      <c r="N694" s="15"/>
      <c r="T694" s="15"/>
    </row>
    <row r="695" ht="12.75">
      <c r="N695" s="15"/>
    </row>
    <row r="696" ht="12.75">
      <c r="N696" s="15"/>
    </row>
    <row r="697" ht="12.75">
      <c r="N697" s="15"/>
    </row>
    <row r="698" ht="12.75">
      <c r="N698" s="15"/>
    </row>
    <row r="699" ht="12.75">
      <c r="N699" s="15"/>
    </row>
    <row r="700" ht="12.75">
      <c r="N700" s="15"/>
    </row>
    <row r="701" ht="12.75">
      <c r="N701" s="15"/>
    </row>
    <row r="702" ht="12.75">
      <c r="N702" s="15"/>
    </row>
    <row r="703" ht="12.75">
      <c r="N703" s="15"/>
    </row>
    <row r="704" ht="12.75">
      <c r="N704" s="15"/>
    </row>
    <row r="705" ht="12.75">
      <c r="N705" s="15"/>
    </row>
    <row r="706" ht="12.75">
      <c r="N706" s="15"/>
    </row>
    <row r="707" ht="12.75">
      <c r="N707" s="15"/>
    </row>
    <row r="708" ht="12.75">
      <c r="N708" s="15"/>
    </row>
    <row r="709" ht="12.75">
      <c r="N709" s="15"/>
    </row>
    <row r="710" ht="12.75">
      <c r="N710" s="15"/>
    </row>
    <row r="711" ht="12.75">
      <c r="N711" s="15"/>
    </row>
    <row r="712" ht="12.75">
      <c r="N712" s="15"/>
    </row>
    <row r="713" ht="12.75">
      <c r="N713" s="15"/>
    </row>
    <row r="714" ht="12.75">
      <c r="N714" s="15"/>
    </row>
    <row r="715" ht="12.75">
      <c r="N715" s="15"/>
    </row>
    <row r="716" ht="12.75">
      <c r="N716" s="15"/>
    </row>
    <row r="717" ht="12.75">
      <c r="N717" s="15"/>
    </row>
    <row r="718" ht="12.75">
      <c r="N718" s="15"/>
    </row>
    <row r="719" ht="12.75">
      <c r="N719" s="15"/>
    </row>
    <row r="720" ht="12.75">
      <c r="N720" s="15"/>
    </row>
    <row r="721" ht="12.75">
      <c r="N721" s="15"/>
    </row>
    <row r="722" ht="12.75">
      <c r="N722" s="15"/>
    </row>
    <row r="723" ht="12.75">
      <c r="N723" s="15"/>
    </row>
    <row r="724" ht="12.75">
      <c r="N724" s="15"/>
    </row>
    <row r="725" ht="12.75">
      <c r="N725" s="15"/>
    </row>
    <row r="726" ht="12.75">
      <c r="N726" s="15"/>
    </row>
    <row r="727" ht="12.75">
      <c r="N727" s="15"/>
    </row>
    <row r="728" ht="12.75">
      <c r="N728" s="15"/>
    </row>
    <row r="729" ht="12.75">
      <c r="N729" s="15"/>
    </row>
    <row r="730" ht="12.75">
      <c r="N730" s="15"/>
    </row>
    <row r="731" ht="12.75">
      <c r="N731" s="15"/>
    </row>
    <row r="732" ht="12.75">
      <c r="N732" s="15"/>
    </row>
    <row r="733" ht="12.75">
      <c r="N733" s="15"/>
    </row>
    <row r="734" ht="12.75">
      <c r="N734" s="15"/>
    </row>
    <row r="735" ht="12.75">
      <c r="N735" s="15"/>
    </row>
    <row r="736" ht="12.75">
      <c r="N736" s="15"/>
    </row>
    <row r="737" ht="12.75">
      <c r="N737" s="15"/>
    </row>
    <row r="738" ht="12.75">
      <c r="N738" s="15"/>
    </row>
    <row r="739" ht="12.75">
      <c r="N739" s="15"/>
    </row>
    <row r="740" ht="12.75">
      <c r="N740" s="15"/>
    </row>
    <row r="741" ht="12.75">
      <c r="N741" s="15"/>
    </row>
    <row r="742" ht="12.75">
      <c r="N742" s="15"/>
    </row>
    <row r="743" ht="12.75">
      <c r="N743" s="15"/>
    </row>
    <row r="744" ht="12.75">
      <c r="N744" s="15"/>
    </row>
    <row r="745" ht="12.75">
      <c r="N745" s="15"/>
    </row>
    <row r="746" ht="12.75">
      <c r="N746" s="15"/>
    </row>
    <row r="747" ht="12.75">
      <c r="N747" s="15"/>
    </row>
    <row r="748" ht="12.75">
      <c r="N748" s="15"/>
    </row>
    <row r="749" ht="12.75">
      <c r="N749" s="15"/>
    </row>
    <row r="750" ht="12.75">
      <c r="N750" s="15"/>
    </row>
    <row r="751" ht="12.75">
      <c r="N751" s="15"/>
    </row>
    <row r="752" ht="12.75">
      <c r="N752" s="15"/>
    </row>
    <row r="753" ht="12.75">
      <c r="N753" s="15"/>
    </row>
    <row r="754" ht="12.75">
      <c r="N754" s="15"/>
    </row>
    <row r="755" ht="12.75">
      <c r="N755" s="15"/>
    </row>
    <row r="756" ht="12.75">
      <c r="N756" s="15"/>
    </row>
    <row r="757" ht="12.75">
      <c r="N757" s="15"/>
    </row>
    <row r="758" ht="12.75">
      <c r="N758" s="15"/>
    </row>
    <row r="759" ht="12.75">
      <c r="N759" s="15"/>
    </row>
    <row r="760" ht="12.75">
      <c r="N760" s="15"/>
    </row>
    <row r="761" ht="12.75">
      <c r="N761" s="15"/>
    </row>
    <row r="762" ht="12.75">
      <c r="N762" s="15"/>
    </row>
    <row r="763" ht="12.75">
      <c r="N763" s="15"/>
    </row>
    <row r="764" ht="12.75">
      <c r="N764" s="15"/>
    </row>
    <row r="765" ht="12.75">
      <c r="N765" s="15"/>
    </row>
    <row r="766" ht="12.75">
      <c r="N766" s="15"/>
    </row>
    <row r="767" ht="12.75">
      <c r="N767" s="15"/>
    </row>
    <row r="768" ht="12.75">
      <c r="N768" s="15"/>
    </row>
    <row r="769" ht="12.75">
      <c r="N769" s="15"/>
    </row>
    <row r="770" ht="12.75">
      <c r="N770" s="15"/>
    </row>
    <row r="771" ht="12.75">
      <c r="N771" s="15"/>
    </row>
    <row r="772" ht="12.75">
      <c r="N772" s="15"/>
    </row>
    <row r="773" ht="12.75">
      <c r="N773" s="15"/>
    </row>
    <row r="774" ht="12.75">
      <c r="N774" s="15"/>
    </row>
    <row r="775" ht="12.75">
      <c r="N775" s="15"/>
    </row>
    <row r="776" ht="12.75">
      <c r="N776" s="15"/>
    </row>
    <row r="777" ht="12.75">
      <c r="N777" s="15"/>
    </row>
    <row r="778" ht="12.75">
      <c r="N778" s="15"/>
    </row>
    <row r="779" ht="12.75">
      <c r="N779" s="15"/>
    </row>
    <row r="780" ht="12.75">
      <c r="N780" s="15"/>
    </row>
    <row r="781" ht="12.75">
      <c r="N781" s="15"/>
    </row>
    <row r="782" ht="12.75">
      <c r="N782" s="15"/>
    </row>
    <row r="783" ht="12.75">
      <c r="N783" s="15"/>
    </row>
    <row r="784" ht="12.75">
      <c r="N784" s="15"/>
    </row>
    <row r="785" ht="12.75">
      <c r="N785" s="15"/>
    </row>
    <row r="786" ht="12.75">
      <c r="N786" s="15"/>
    </row>
    <row r="787" ht="12.75">
      <c r="N787" s="15"/>
    </row>
    <row r="788" ht="12.75">
      <c r="N788" s="15"/>
    </row>
    <row r="789" ht="12.75">
      <c r="N789" s="15"/>
    </row>
    <row r="790" ht="12.75">
      <c r="N790" s="15"/>
    </row>
    <row r="791" ht="12.75">
      <c r="N791" s="15"/>
    </row>
    <row r="792" ht="12.75">
      <c r="N792" s="15"/>
    </row>
    <row r="793" ht="12.75">
      <c r="N793" s="15"/>
    </row>
    <row r="794" ht="12.75">
      <c r="N794" s="15"/>
    </row>
    <row r="795" ht="12.75">
      <c r="N795" s="15"/>
    </row>
    <row r="796" ht="12.75">
      <c r="N796" s="15"/>
    </row>
    <row r="797" ht="12.75">
      <c r="N797" s="15"/>
    </row>
    <row r="798" ht="12.75">
      <c r="N798" s="15"/>
    </row>
    <row r="799" ht="12.75">
      <c r="N799" s="15"/>
    </row>
    <row r="800" ht="12.75">
      <c r="N800" s="15"/>
    </row>
    <row r="801" ht="12.75">
      <c r="N801" s="15"/>
    </row>
    <row r="802" ht="12.75">
      <c r="N802" s="15"/>
    </row>
    <row r="803" ht="12.75">
      <c r="N803" s="15"/>
    </row>
    <row r="804" ht="12.75">
      <c r="N804" s="15"/>
    </row>
    <row r="805" ht="12.75">
      <c r="N805" s="15"/>
    </row>
    <row r="806" ht="12.75">
      <c r="N806" s="15"/>
    </row>
    <row r="807" ht="12.75">
      <c r="N807" s="15"/>
    </row>
    <row r="808" ht="12.75">
      <c r="N808" s="15"/>
    </row>
    <row r="809" ht="12.75">
      <c r="N809" s="15"/>
    </row>
    <row r="810" ht="12.75">
      <c r="N810" s="15"/>
    </row>
    <row r="811" ht="12.75">
      <c r="N811" s="15"/>
    </row>
    <row r="812" ht="12.75">
      <c r="N812" s="15"/>
    </row>
    <row r="813" ht="12.75">
      <c r="N813" s="15"/>
    </row>
    <row r="814" ht="12.75">
      <c r="N814" s="15"/>
    </row>
    <row r="815" ht="12.75">
      <c r="N815" s="15"/>
    </row>
    <row r="816" ht="12.75">
      <c r="N816" s="15"/>
    </row>
    <row r="817" ht="12.75">
      <c r="N817" s="15"/>
    </row>
    <row r="818" ht="12.75">
      <c r="N818" s="15"/>
    </row>
    <row r="819" ht="12.75">
      <c r="N819" s="15"/>
    </row>
    <row r="820" ht="12.75">
      <c r="N820" s="15"/>
    </row>
    <row r="821" ht="12.75">
      <c r="N821" s="15"/>
    </row>
    <row r="822" ht="12.75">
      <c r="N822" s="15"/>
    </row>
    <row r="823" ht="12.75">
      <c r="N823" s="15"/>
    </row>
    <row r="824" ht="12.75">
      <c r="N824" s="15"/>
    </row>
    <row r="825" ht="12.75">
      <c r="N825" s="15"/>
    </row>
    <row r="826" ht="12.75">
      <c r="N826" s="15"/>
    </row>
    <row r="827" ht="12.75">
      <c r="N827" s="15"/>
    </row>
    <row r="828" ht="12.75">
      <c r="N828" s="15"/>
    </row>
    <row r="829" ht="12.75">
      <c r="N829" s="15"/>
    </row>
    <row r="830" ht="12.75">
      <c r="N830" s="15"/>
    </row>
    <row r="831" ht="12.75">
      <c r="N831" s="15"/>
    </row>
    <row r="832" ht="12.75">
      <c r="N832" s="15"/>
    </row>
    <row r="833" ht="12.75">
      <c r="N833" s="15"/>
    </row>
    <row r="834" ht="12.75">
      <c r="N834" s="15"/>
    </row>
    <row r="835" ht="12.75">
      <c r="N835" s="15"/>
    </row>
    <row r="836" ht="12.75">
      <c r="N836" s="15"/>
    </row>
    <row r="837" ht="12.75">
      <c r="N837" s="15"/>
    </row>
    <row r="838" ht="12.75">
      <c r="N838" s="15"/>
    </row>
    <row r="839" ht="12.75">
      <c r="N839" s="15"/>
    </row>
    <row r="840" ht="12.75">
      <c r="N840" s="15"/>
    </row>
    <row r="841" ht="12.75">
      <c r="N841" s="15"/>
    </row>
    <row r="842" ht="12.75">
      <c r="N842" s="15"/>
    </row>
    <row r="843" ht="12.75">
      <c r="N843" s="15"/>
    </row>
    <row r="844" ht="12.75">
      <c r="N844" s="15"/>
    </row>
    <row r="845" ht="12.75">
      <c r="N845" s="15"/>
    </row>
    <row r="846" ht="12.75">
      <c r="N846" s="15"/>
    </row>
    <row r="847" ht="12.75">
      <c r="N847" s="15"/>
    </row>
    <row r="848" ht="12.75">
      <c r="N848" s="15"/>
    </row>
    <row r="849" ht="12.75">
      <c r="N849" s="15"/>
    </row>
    <row r="850" ht="12.75">
      <c r="N850" s="15"/>
    </row>
  </sheetData>
  <printOptions/>
  <pageMargins left="0.75" right="0.75" top="1" bottom="1" header="0.5" footer="0.5"/>
  <pageSetup horizontalDpi="600" verticalDpi="600" orientation="landscape" paperSize="8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206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5.140625" style="0" customWidth="1"/>
    <col min="2" max="2" width="18.28125" style="30" customWidth="1"/>
    <col min="3" max="3" width="23.421875" style="30" customWidth="1"/>
    <col min="4" max="4" width="9.8515625" style="28" customWidth="1"/>
    <col min="5" max="5" width="8.8515625" style="28" customWidth="1"/>
    <col min="6" max="6" width="9.28125" style="28" customWidth="1"/>
    <col min="7" max="7" width="7.8515625" style="28" customWidth="1"/>
    <col min="8" max="8" width="8.140625" style="28" customWidth="1"/>
    <col min="9" max="9" width="11.28125" style="5" customWidth="1"/>
    <col min="10" max="10" width="12.28125" style="7" customWidth="1"/>
    <col min="11" max="11" width="12.28125" style="6" customWidth="1"/>
    <col min="12" max="12" width="11.57421875" style="4" customWidth="1"/>
    <col min="13" max="13" width="10.57421875" style="17" customWidth="1"/>
    <col min="14" max="14" width="10.57421875" style="4" customWidth="1"/>
    <col min="15" max="15" width="11.28125" style="23" customWidth="1"/>
    <col min="16" max="17" width="10.57421875" style="31" customWidth="1"/>
    <col min="18" max="20" width="10.57421875" style="13" customWidth="1"/>
    <col min="21" max="22" width="10.7109375" style="23" customWidth="1"/>
    <col min="23" max="23" width="10.57421875" style="4" customWidth="1"/>
    <col min="24" max="24" width="10.57421875" style="21" customWidth="1"/>
    <col min="25" max="25" width="24.421875" style="0" customWidth="1"/>
    <col min="26" max="26" width="86.00390625" style="2" customWidth="1"/>
  </cols>
  <sheetData>
    <row r="1" spans="1:52" s="3" customFormat="1" ht="5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2:52" ht="12.7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Z2"/>
      <c r="AA2" s="18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2:172" ht="12.7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Z3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</row>
    <row r="4" spans="2:172" ht="12.7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Z4"/>
      <c r="AA4" s="18"/>
      <c r="AB4" s="16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</row>
    <row r="5" spans="1:172" s="10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18"/>
      <c r="AB5" s="16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</row>
    <row r="6" spans="2:172" ht="12.7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Z6"/>
      <c r="AA6" s="18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</row>
    <row r="7" spans="2:172" ht="12.7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/>
      <c r="AA7" s="18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</row>
    <row r="8" spans="2:172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Z8"/>
      <c r="AA8" s="18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</row>
    <row r="9" spans="1:27" s="15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 s="18"/>
    </row>
    <row r="10" spans="2:172" ht="12.7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Z10"/>
      <c r="AA10" s="18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</row>
    <row r="11" spans="2:172" ht="12.7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Z11"/>
      <c r="AA11" s="18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</row>
    <row r="12" spans="2:172" ht="12.7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Z12"/>
      <c r="AA12" s="18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</row>
    <row r="13" spans="2:172" ht="12.7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Z13"/>
      <c r="AA13" s="18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</row>
    <row r="14" spans="2:172" ht="12.7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Z14"/>
      <c r="AA14" s="18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</row>
    <row r="15" spans="2:172" ht="12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Z15"/>
      <c r="AA15" s="18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</row>
    <row r="16" spans="2:172" ht="12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Z16"/>
      <c r="AA16" s="18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</row>
    <row r="17" spans="2:172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Z17"/>
      <c r="AA17" s="18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</row>
    <row r="18" spans="2:172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Z18"/>
      <c r="AA18" s="18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</row>
    <row r="19" spans="2:172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Z19"/>
      <c r="AA19" s="18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</row>
    <row r="20" spans="2:172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Z20"/>
      <c r="AA20" s="18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</row>
    <row r="21" spans="1:27" s="15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18"/>
    </row>
    <row r="22" spans="2:172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Z22"/>
      <c r="AA22" s="18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</row>
    <row r="23" spans="2:172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Z23"/>
      <c r="AA23" s="18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</row>
    <row r="24" spans="2:172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Z24"/>
      <c r="AA24" s="18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</row>
    <row r="25" spans="1:172" s="10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18"/>
      <c r="AB25" s="16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</row>
    <row r="26" spans="1:27" s="15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18"/>
    </row>
    <row r="27" spans="2:172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Z27"/>
      <c r="AA27" s="1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</row>
    <row r="28" spans="1:172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 s="18"/>
      <c r="AB28" s="16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</row>
    <row r="29" spans="2:172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Z29"/>
      <c r="AA29" s="18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</row>
    <row r="30" spans="2:172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Z30"/>
      <c r="AA30" s="18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</row>
    <row r="31" spans="1:172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 s="18"/>
      <c r="AB31" s="16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</row>
    <row r="32" spans="2:172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Z32"/>
      <c r="AA32" s="18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</row>
    <row r="33" spans="2:172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Z33"/>
      <c r="AA33" s="1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</row>
    <row r="34" spans="2:172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Z34"/>
      <c r="AA34" s="1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</row>
    <row r="35" spans="2:172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Z35"/>
      <c r="AA35" s="18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</row>
    <row r="36" spans="2:172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Z36"/>
      <c r="AA36" s="18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</row>
    <row r="37" spans="2:172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Z37"/>
      <c r="AA37" s="18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</row>
    <row r="38" spans="2:172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Z38"/>
      <c r="AA38" s="18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</row>
    <row r="39" spans="1:172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18"/>
      <c r="AB39" s="16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</row>
    <row r="40" spans="1:27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18"/>
    </row>
    <row r="41" spans="2:172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Z41"/>
      <c r="AA41" s="18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</row>
    <row r="42" spans="2:172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Z42"/>
      <c r="AA42" s="18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</row>
    <row r="43" spans="1:172" s="16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18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</row>
    <row r="44" spans="2:172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Z44"/>
      <c r="AA44" s="18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</row>
    <row r="45" spans="2:172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Z45"/>
      <c r="AA45" s="18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</row>
    <row r="46" spans="2:172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Z46"/>
      <c r="AA46" s="18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</row>
    <row r="47" spans="2:172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Z47"/>
      <c r="AA47" s="18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</row>
    <row r="48" spans="1:27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20"/>
    </row>
    <row r="49" spans="1:172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18"/>
      <c r="AB49" s="16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</row>
    <row r="50" spans="1:27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18"/>
    </row>
    <row r="51" spans="1:172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20"/>
      <c r="AB51" s="11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</row>
    <row r="52" spans="1:27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20"/>
    </row>
    <row r="53" spans="1:27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20"/>
    </row>
    <row r="54" spans="1:27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20"/>
    </row>
    <row r="55" spans="1:27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20"/>
    </row>
    <row r="56" spans="1:27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20"/>
    </row>
    <row r="57" spans="1:27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20"/>
    </row>
    <row r="58" spans="1:27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20"/>
    </row>
    <row r="59" spans="1:27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20"/>
    </row>
    <row r="60" spans="1:27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20"/>
    </row>
    <row r="61" spans="2:52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Z61"/>
      <c r="AA61" s="18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2:52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Z62"/>
      <c r="AA62" s="18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2:52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Z63"/>
      <c r="AA63" s="18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2:52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Z64"/>
      <c r="AA64" s="18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2:52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Z65"/>
      <c r="AA65" s="18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2:52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Z66"/>
      <c r="AA66" s="18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2:52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Z67"/>
      <c r="AA67" s="18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2:52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Z68"/>
      <c r="AA68" s="18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8"/>
      <c r="AB69" s="16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27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18"/>
    </row>
    <row r="71" spans="1:27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8"/>
    </row>
    <row r="72" spans="1:27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8"/>
    </row>
    <row r="73" spans="1:27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18"/>
    </row>
    <row r="74" spans="1:52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 s="18"/>
      <c r="AB74" s="16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spans="2:52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Z75"/>
      <c r="AA75" s="18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1:39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 s="18"/>
      <c r="AM76" s="9"/>
    </row>
    <row r="77" spans="1:27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 s="18"/>
    </row>
    <row r="78" spans="1:27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 s="18"/>
    </row>
    <row r="79" spans="2:52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Z79"/>
      <c r="AA79" s="18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</row>
    <row r="80" spans="2:28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Z80"/>
      <c r="AA80" s="18"/>
      <c r="AB80" s="15"/>
    </row>
    <row r="81" spans="1:28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26"/>
      <c r="AB81" s="32"/>
    </row>
    <row r="82" spans="2:28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Z82"/>
      <c r="AA82" s="18"/>
      <c r="AB82" s="15"/>
    </row>
    <row r="83" spans="2:28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Z83"/>
      <c r="AA83" s="18"/>
      <c r="AB83" s="15"/>
    </row>
    <row r="84" spans="2:27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Z84"/>
      <c r="AA84" s="19"/>
    </row>
    <row r="85" spans="2:27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Z85"/>
      <c r="AA85" s="19"/>
    </row>
    <row r="86" spans="1:27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 s="27"/>
    </row>
    <row r="87" spans="2:27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Z87"/>
      <c r="AA87" s="19"/>
    </row>
    <row r="88" spans="2:27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Z88"/>
      <c r="AA88" s="19"/>
    </row>
    <row r="89" spans="2:27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Z89"/>
      <c r="AA89" s="19"/>
    </row>
    <row r="90" spans="2:27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Z90"/>
      <c r="AA90" s="19"/>
    </row>
    <row r="91" spans="2:52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Z91"/>
      <c r="AA91" s="18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</row>
    <row r="92" spans="2:52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Z92"/>
      <c r="AA92" s="18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</row>
    <row r="93" spans="2:27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Z93"/>
      <c r="AA93" s="19"/>
    </row>
    <row r="94" spans="2:27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Z94"/>
      <c r="AA94" s="19"/>
    </row>
    <row r="95" spans="2:27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Z95"/>
      <c r="AA95" s="19"/>
    </row>
    <row r="96" spans="2:27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Z96"/>
      <c r="AA96" s="19"/>
    </row>
    <row r="97" spans="2:27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Z97"/>
      <c r="AA97" s="19"/>
    </row>
    <row r="98" spans="2:27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Z98"/>
      <c r="AA98" s="19"/>
    </row>
    <row r="99" spans="2:27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Z99"/>
      <c r="AA99" s="19"/>
    </row>
    <row r="100" spans="1:27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27"/>
    </row>
    <row r="101" spans="2:27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Z101"/>
      <c r="AA101" s="19"/>
    </row>
    <row r="102" spans="2:27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Z102"/>
      <c r="AA102" s="19"/>
    </row>
    <row r="103" spans="2:27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Z103"/>
      <c r="AA103" s="19"/>
    </row>
    <row r="104" spans="2:27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Z104"/>
      <c r="AA104" s="19"/>
    </row>
    <row r="105" spans="2:27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Z105"/>
      <c r="AA105" s="19"/>
    </row>
    <row r="106" spans="2:27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Z106"/>
      <c r="AA106" s="19"/>
    </row>
    <row r="107" spans="2:27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Z107"/>
      <c r="AA107" s="19"/>
    </row>
    <row r="108" spans="2:27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Z108"/>
      <c r="AA108" s="19"/>
    </row>
    <row r="109" spans="2:27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Z109"/>
      <c r="AA109" s="19"/>
    </row>
    <row r="110" spans="2:27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Z110"/>
      <c r="AA110" s="19"/>
    </row>
    <row r="111" spans="2:27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Z111"/>
      <c r="AA111" s="19"/>
    </row>
    <row r="112" spans="2:27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Z112"/>
      <c r="AA112" s="8"/>
    </row>
    <row r="113" spans="2:27" ht="12.7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Z113"/>
      <c r="AA113" s="8"/>
    </row>
    <row r="114" spans="2:27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Z114"/>
      <c r="AA114" s="8"/>
    </row>
    <row r="115" spans="26:27" ht="12.75">
      <c r="Z115" s="8"/>
      <c r="AA115" s="8"/>
    </row>
    <row r="116" spans="26:27" ht="12.75">
      <c r="Z116" s="8"/>
      <c r="AA116" s="8"/>
    </row>
    <row r="117" spans="26:27" ht="12.75">
      <c r="Z117" s="8"/>
      <c r="AA117" s="8"/>
    </row>
    <row r="118" spans="26:27" ht="12.75">
      <c r="Z118" s="8"/>
      <c r="AA118" s="8"/>
    </row>
    <row r="119" spans="26:27" ht="12.75">
      <c r="Z119" s="8"/>
      <c r="AA119" s="8"/>
    </row>
    <row r="120" spans="26:27" ht="12.75">
      <c r="Z120" s="8"/>
      <c r="AA120" s="8"/>
    </row>
    <row r="121" spans="26:27" ht="12.75">
      <c r="Z121" s="8"/>
      <c r="AA121" s="8"/>
    </row>
    <row r="122" spans="26:27" ht="12.75">
      <c r="Z122" s="8"/>
      <c r="AA122" s="8"/>
    </row>
    <row r="123" spans="26:27" ht="12.75">
      <c r="Z123" s="8"/>
      <c r="AA123" s="8"/>
    </row>
    <row r="124" spans="26:27" ht="12.75">
      <c r="Z124" s="8"/>
      <c r="AA124" s="8"/>
    </row>
    <row r="125" spans="26:27" ht="12.75">
      <c r="Z125" s="8"/>
      <c r="AA125" s="8"/>
    </row>
    <row r="126" spans="26:27" ht="12.75">
      <c r="Z126" s="8"/>
      <c r="AA126" s="8"/>
    </row>
    <row r="127" spans="26:27" ht="12.75">
      <c r="Z127" s="8"/>
      <c r="AA127" s="8"/>
    </row>
    <row r="128" spans="26:27" ht="12.75">
      <c r="Z128" s="8"/>
      <c r="AA128" s="8"/>
    </row>
    <row r="129" spans="26:27" ht="12.75">
      <c r="Z129" s="8"/>
      <c r="AA129" s="8"/>
    </row>
    <row r="130" spans="26:27" ht="12.75">
      <c r="Z130" s="8"/>
      <c r="AA130" s="8"/>
    </row>
    <row r="131" spans="26:27" ht="12.75">
      <c r="Z131" s="8"/>
      <c r="AA131" s="8"/>
    </row>
    <row r="132" spans="26:27" ht="12.75">
      <c r="Z132" s="8"/>
      <c r="AA132" s="8"/>
    </row>
    <row r="133" spans="26:27" ht="12.75">
      <c r="Z133" s="8"/>
      <c r="AA133" s="8"/>
    </row>
    <row r="134" spans="26:27" ht="12.75">
      <c r="Z134" s="8"/>
      <c r="AA134" s="8"/>
    </row>
    <row r="135" spans="26:27" ht="12.75">
      <c r="Z135" s="8"/>
      <c r="AA135" s="8"/>
    </row>
    <row r="136" spans="26:27" ht="12.75">
      <c r="Z136" s="8"/>
      <c r="AA136" s="8"/>
    </row>
    <row r="137" spans="26:27" ht="12.75">
      <c r="Z137" s="8"/>
      <c r="AA137" s="8"/>
    </row>
    <row r="138" spans="26:27" ht="12.75">
      <c r="Z138" s="8"/>
      <c r="AA138" s="8"/>
    </row>
    <row r="139" spans="26:27" ht="12.75">
      <c r="Z139" s="8"/>
      <c r="AA139" s="8"/>
    </row>
    <row r="140" spans="26:27" ht="12.75">
      <c r="Z140" s="8"/>
      <c r="AA140" s="8"/>
    </row>
    <row r="141" spans="26:27" ht="12.75">
      <c r="Z141" s="8"/>
      <c r="AA141" s="8"/>
    </row>
    <row r="142" spans="26:27" ht="12.75">
      <c r="Z142" s="8"/>
      <c r="AA142" s="8"/>
    </row>
    <row r="143" spans="26:27" ht="12.75">
      <c r="Z143" s="8"/>
      <c r="AA143" s="8"/>
    </row>
    <row r="144" spans="26:27" ht="12.75">
      <c r="Z144" s="8"/>
      <c r="AA144" s="8"/>
    </row>
    <row r="145" spans="26:27" ht="12.75">
      <c r="Z145" s="8"/>
      <c r="AA145" s="8"/>
    </row>
    <row r="146" spans="26:27" ht="12.75">
      <c r="Z146" s="8"/>
      <c r="AA146" s="8"/>
    </row>
    <row r="147" spans="26:27" ht="12.75">
      <c r="Z147" s="8"/>
      <c r="AA147" s="8"/>
    </row>
    <row r="148" spans="26:27" ht="12.75">
      <c r="Z148" s="8"/>
      <c r="AA148" s="8"/>
    </row>
    <row r="149" spans="26:27" ht="12.75">
      <c r="Z149" s="8"/>
      <c r="AA149" s="8"/>
    </row>
    <row r="150" spans="26:27" ht="12.75">
      <c r="Z150" s="8"/>
      <c r="AA150" s="8"/>
    </row>
    <row r="151" spans="26:27" ht="12.75">
      <c r="Z151" s="8"/>
      <c r="AA151" s="8"/>
    </row>
    <row r="152" spans="26:27" ht="12.75">
      <c r="Z152" s="8"/>
      <c r="AA152" s="8"/>
    </row>
    <row r="153" spans="26:27" ht="12.75">
      <c r="Z153" s="8"/>
      <c r="AA153" s="8"/>
    </row>
    <row r="154" spans="26:27" ht="12.75">
      <c r="Z154" s="8"/>
      <c r="AA154" s="8"/>
    </row>
    <row r="155" spans="26:27" ht="12.75">
      <c r="Z155" s="8"/>
      <c r="AA155" s="8"/>
    </row>
    <row r="156" spans="26:27" ht="12.75">
      <c r="Z156" s="8"/>
      <c r="AA156" s="8"/>
    </row>
    <row r="157" spans="26:27" ht="12.75">
      <c r="Z157" s="8"/>
      <c r="AA157" s="8"/>
    </row>
    <row r="158" spans="26:27" ht="12.75">
      <c r="Z158" s="8"/>
      <c r="AA158" s="8"/>
    </row>
    <row r="159" spans="26:27" ht="12.75">
      <c r="Z159" s="8"/>
      <c r="AA159" s="8"/>
    </row>
    <row r="160" spans="26:27" ht="12.75">
      <c r="Z160" s="8"/>
      <c r="AA160" s="8"/>
    </row>
    <row r="161" spans="26:27" ht="12.75">
      <c r="Z161" s="8"/>
      <c r="AA161" s="8"/>
    </row>
    <row r="162" spans="26:27" ht="12.75">
      <c r="Z162" s="8"/>
      <c r="AA162" s="8"/>
    </row>
    <row r="163" spans="26:27" ht="12.75">
      <c r="Z163" s="8"/>
      <c r="AA163" s="8"/>
    </row>
    <row r="164" spans="26:27" ht="12.75">
      <c r="Z164" s="8"/>
      <c r="AA164" s="8"/>
    </row>
    <row r="165" spans="26:27" ht="12.75">
      <c r="Z165" s="8"/>
      <c r="AA165" s="8"/>
    </row>
    <row r="166" spans="26:27" ht="12.75">
      <c r="Z166" s="8"/>
      <c r="AA166" s="8"/>
    </row>
    <row r="167" spans="26:27" ht="12.75">
      <c r="Z167" s="8"/>
      <c r="AA167" s="8"/>
    </row>
    <row r="168" spans="26:27" ht="12.75">
      <c r="Z168" s="8"/>
      <c r="AA168" s="8"/>
    </row>
    <row r="169" spans="26:27" ht="12.75">
      <c r="Z169" s="8"/>
      <c r="AA169" s="8"/>
    </row>
    <row r="170" spans="26:27" ht="12.75">
      <c r="Z170" s="8"/>
      <c r="AA170" s="8"/>
    </row>
    <row r="171" spans="26:27" ht="12.75">
      <c r="Z171" s="8"/>
      <c r="AA171" s="8"/>
    </row>
    <row r="172" spans="26:27" ht="12.75">
      <c r="Z172" s="8"/>
      <c r="AA172" s="8"/>
    </row>
    <row r="173" spans="26:27" ht="12.75">
      <c r="Z173" s="8"/>
      <c r="AA173" s="8"/>
    </row>
    <row r="174" spans="26:27" ht="12.75">
      <c r="Z174" s="8"/>
      <c r="AA174" s="8"/>
    </row>
    <row r="175" spans="26:27" ht="12.75">
      <c r="Z175" s="8"/>
      <c r="AA175" s="8"/>
    </row>
    <row r="176" spans="26:27" ht="12.75">
      <c r="Z176" s="8"/>
      <c r="AA176" s="8"/>
    </row>
    <row r="177" spans="26:27" ht="12.75">
      <c r="Z177" s="8"/>
      <c r="AA177" s="8"/>
    </row>
    <row r="178" spans="26:27" ht="12.75">
      <c r="Z178" s="8"/>
      <c r="AA178" s="8"/>
    </row>
    <row r="179" spans="26:27" ht="12.75">
      <c r="Z179" s="8"/>
      <c r="AA179" s="8"/>
    </row>
    <row r="180" spans="26:27" ht="12.75">
      <c r="Z180" s="8"/>
      <c r="AA180" s="8"/>
    </row>
    <row r="181" spans="26:27" ht="12.75">
      <c r="Z181" s="8"/>
      <c r="AA181" s="8"/>
    </row>
    <row r="182" spans="26:27" ht="12.75">
      <c r="Z182" s="8"/>
      <c r="AA182" s="8"/>
    </row>
    <row r="183" spans="26:27" ht="12.75">
      <c r="Z183" s="8"/>
      <c r="AA183" s="8"/>
    </row>
    <row r="184" spans="26:27" ht="12.75">
      <c r="Z184" s="8"/>
      <c r="AA184" s="8"/>
    </row>
    <row r="185" spans="26:27" ht="12.75">
      <c r="Z185" s="8"/>
      <c r="AA185" s="8"/>
    </row>
    <row r="186" spans="26:27" ht="12.75">
      <c r="Z186" s="8"/>
      <c r="AA186" s="8"/>
    </row>
    <row r="187" spans="26:27" ht="12.75">
      <c r="Z187" s="8"/>
      <c r="AA187" s="8"/>
    </row>
    <row r="188" spans="26:27" ht="12.75">
      <c r="Z188" s="8"/>
      <c r="AA188" s="8"/>
    </row>
    <row r="189" spans="26:27" ht="12.75">
      <c r="Z189" s="8"/>
      <c r="AA189" s="8"/>
    </row>
    <row r="190" spans="26:27" ht="12.75">
      <c r="Z190" s="8"/>
      <c r="AA190" s="8"/>
    </row>
    <row r="191" spans="26:27" ht="12.75">
      <c r="Z191" s="8"/>
      <c r="AA191" s="8"/>
    </row>
    <row r="192" spans="26:27" ht="12.75">
      <c r="Z192" s="8"/>
      <c r="AA192" s="8"/>
    </row>
    <row r="193" spans="26:27" ht="12.75">
      <c r="Z193" s="8"/>
      <c r="AA193" s="8"/>
    </row>
    <row r="194" spans="26:27" ht="12.75">
      <c r="Z194" s="8"/>
      <c r="AA194" s="8"/>
    </row>
    <row r="195" spans="26:27" ht="12.75">
      <c r="Z195" s="8"/>
      <c r="AA195" s="8"/>
    </row>
    <row r="196" spans="26:27" ht="12.75">
      <c r="Z196" s="8"/>
      <c r="AA196" s="8"/>
    </row>
    <row r="197" spans="26:27" ht="12.75">
      <c r="Z197" s="8"/>
      <c r="AA197" s="8"/>
    </row>
    <row r="198" spans="26:27" ht="12.75">
      <c r="Z198" s="8"/>
      <c r="AA198" s="8"/>
    </row>
    <row r="199" spans="26:27" ht="12.75">
      <c r="Z199" s="8"/>
      <c r="AA199" s="8"/>
    </row>
    <row r="200" spans="26:27" ht="12.75">
      <c r="Z200" s="8"/>
      <c r="AA200" s="8"/>
    </row>
    <row r="201" spans="26:27" ht="12.75">
      <c r="Z201" s="8"/>
      <c r="AA201" s="8"/>
    </row>
    <row r="202" spans="26:27" ht="12.75">
      <c r="Z202" s="8"/>
      <c r="AA202" s="8"/>
    </row>
    <row r="203" spans="26:27" ht="12.75">
      <c r="Z203" s="8"/>
      <c r="AA203" s="8"/>
    </row>
    <row r="204" spans="26:27" ht="12.75">
      <c r="Z204" s="8"/>
      <c r="AA204" s="8"/>
    </row>
    <row r="205" spans="26:27" ht="12.75">
      <c r="Z205" s="8"/>
      <c r="AA205" s="8"/>
    </row>
    <row r="206" spans="26:27" ht="12.75">
      <c r="Z206" s="8"/>
      <c r="AA206" s="8"/>
    </row>
    <row r="207" spans="26:27" ht="12.75">
      <c r="Z207" s="8"/>
      <c r="AA207" s="8"/>
    </row>
    <row r="208" spans="26:27" ht="12.75">
      <c r="Z208" s="8"/>
      <c r="AA208" s="8"/>
    </row>
    <row r="209" spans="26:27" ht="12.75">
      <c r="Z209" s="8"/>
      <c r="AA209" s="8"/>
    </row>
    <row r="210" spans="26:27" ht="12.75">
      <c r="Z210" s="8"/>
      <c r="AA210" s="8"/>
    </row>
    <row r="211" spans="26:27" ht="12.75">
      <c r="Z211" s="8"/>
      <c r="AA211" s="8"/>
    </row>
    <row r="212" spans="26:27" ht="12.75">
      <c r="Z212" s="8"/>
      <c r="AA212" s="8"/>
    </row>
    <row r="213" spans="26:27" ht="12.75">
      <c r="Z213" s="8"/>
      <c r="AA213" s="8"/>
    </row>
    <row r="214" spans="26:27" ht="12.75">
      <c r="Z214" s="8"/>
      <c r="AA214" s="8"/>
    </row>
    <row r="215" spans="26:27" ht="12.75">
      <c r="Z215" s="8"/>
      <c r="AA215" s="8"/>
    </row>
    <row r="216" spans="26:27" ht="12.75">
      <c r="Z216" s="8"/>
      <c r="AA216" s="8"/>
    </row>
    <row r="217" spans="26:27" ht="12.75">
      <c r="Z217" s="8"/>
      <c r="AA217" s="8"/>
    </row>
    <row r="218" spans="26:27" ht="12.75">
      <c r="Z218" s="8"/>
      <c r="AA218" s="8"/>
    </row>
    <row r="219" spans="26:27" ht="12.75">
      <c r="Z219" s="8"/>
      <c r="AA219" s="8"/>
    </row>
    <row r="220" spans="26:27" ht="12.75">
      <c r="Z220" s="8"/>
      <c r="AA220" s="8"/>
    </row>
    <row r="221" spans="26:27" ht="12.75">
      <c r="Z221" s="8"/>
      <c r="AA221" s="8"/>
    </row>
    <row r="222" spans="26:27" ht="12.75">
      <c r="Z222" s="8"/>
      <c r="AA222" s="8"/>
    </row>
    <row r="223" spans="26:27" ht="12.75">
      <c r="Z223" s="8"/>
      <c r="AA223" s="8"/>
    </row>
    <row r="224" spans="26:27" ht="12.75">
      <c r="Z224" s="8"/>
      <c r="AA224" s="8"/>
    </row>
    <row r="225" spans="26:27" ht="12.75">
      <c r="Z225" s="8"/>
      <c r="AA225" s="8"/>
    </row>
    <row r="226" spans="26:27" ht="12.75">
      <c r="Z226" s="8"/>
      <c r="AA226" s="8"/>
    </row>
    <row r="227" spans="26:27" ht="12.75">
      <c r="Z227" s="8"/>
      <c r="AA227" s="8"/>
    </row>
    <row r="228" spans="26:27" ht="12.75">
      <c r="Z228" s="8"/>
      <c r="AA228" s="8"/>
    </row>
    <row r="229" spans="26:27" ht="12.75">
      <c r="Z229" s="8"/>
      <c r="AA229" s="8"/>
    </row>
    <row r="230" spans="26:27" ht="12.75">
      <c r="Z230" s="8"/>
      <c r="AA230" s="8"/>
    </row>
    <row r="231" spans="26:27" ht="12.75">
      <c r="Z231" s="8"/>
      <c r="AA231" s="8"/>
    </row>
    <row r="232" spans="26:27" ht="12.75">
      <c r="Z232" s="8"/>
      <c r="AA232" s="8"/>
    </row>
    <row r="233" spans="26:27" ht="12.75">
      <c r="Z233" s="8"/>
      <c r="AA233" s="8"/>
    </row>
    <row r="234" spans="26:27" ht="12.75">
      <c r="Z234" s="8"/>
      <c r="AA234" s="8"/>
    </row>
    <row r="235" spans="26:27" ht="12.75">
      <c r="Z235" s="8"/>
      <c r="AA235" s="8"/>
    </row>
    <row r="236" spans="26:27" ht="12.75">
      <c r="Z236" s="8"/>
      <c r="AA236" s="8"/>
    </row>
    <row r="237" spans="26:27" ht="12.75">
      <c r="Z237" s="8"/>
      <c r="AA237" s="8"/>
    </row>
    <row r="238" spans="26:27" ht="12.75">
      <c r="Z238" s="8"/>
      <c r="AA238" s="8"/>
    </row>
    <row r="239" spans="26:27" ht="12.75">
      <c r="Z239" s="8"/>
      <c r="AA239" s="8"/>
    </row>
    <row r="240" spans="26:27" ht="12.75">
      <c r="Z240" s="8"/>
      <c r="AA240" s="8"/>
    </row>
    <row r="241" spans="26:27" ht="12.75">
      <c r="Z241" s="8"/>
      <c r="AA241" s="8"/>
    </row>
    <row r="242" spans="26:27" ht="12.75">
      <c r="Z242" s="8"/>
      <c r="AA242" s="8"/>
    </row>
    <row r="243" spans="26:27" ht="12.75">
      <c r="Z243" s="8"/>
      <c r="AA243" s="8"/>
    </row>
    <row r="244" spans="26:27" ht="12.75">
      <c r="Z244" s="8"/>
      <c r="AA244" s="8"/>
    </row>
    <row r="245" spans="26:27" ht="12.75">
      <c r="Z245" s="8"/>
      <c r="AA245" s="8"/>
    </row>
    <row r="246" spans="26:27" ht="12.75">
      <c r="Z246" s="8"/>
      <c r="AA246" s="8"/>
    </row>
    <row r="247" spans="26:27" ht="12.75">
      <c r="Z247" s="8"/>
      <c r="AA247" s="8"/>
    </row>
    <row r="248" spans="26:27" ht="12.75">
      <c r="Z248" s="8"/>
      <c r="AA248" s="8"/>
    </row>
    <row r="249" spans="26:27" ht="12.75">
      <c r="Z249" s="8"/>
      <c r="AA249" s="8"/>
    </row>
    <row r="250" spans="26:27" ht="12.75">
      <c r="Z250" s="8"/>
      <c r="AA250" s="8"/>
    </row>
    <row r="251" spans="26:27" ht="12.75">
      <c r="Z251" s="8"/>
      <c r="AA251" s="8"/>
    </row>
    <row r="252" spans="26:27" ht="12.75">
      <c r="Z252" s="8"/>
      <c r="AA252" s="8"/>
    </row>
    <row r="253" spans="26:27" ht="12.75">
      <c r="Z253" s="8"/>
      <c r="AA253" s="8"/>
    </row>
    <row r="254" spans="26:27" ht="12.75">
      <c r="Z254" s="8"/>
      <c r="AA254" s="8"/>
    </row>
    <row r="255" spans="26:27" ht="12.75">
      <c r="Z255" s="8"/>
      <c r="AA255" s="8"/>
    </row>
    <row r="256" spans="26:27" ht="12.75">
      <c r="Z256" s="8"/>
      <c r="AA256" s="8"/>
    </row>
    <row r="257" spans="26:27" ht="12.75">
      <c r="Z257" s="8"/>
      <c r="AA257" s="8"/>
    </row>
    <row r="258" spans="26:27" ht="12.75">
      <c r="Z258" s="8"/>
      <c r="AA258" s="8"/>
    </row>
    <row r="259" spans="26:27" ht="12.75">
      <c r="Z259" s="8"/>
      <c r="AA259" s="8"/>
    </row>
    <row r="260" spans="26:27" ht="12.75">
      <c r="Z260" s="8"/>
      <c r="AA260" s="8"/>
    </row>
    <row r="261" spans="26:27" ht="12.75">
      <c r="Z261" s="8"/>
      <c r="AA261" s="8"/>
    </row>
    <row r="262" spans="26:27" ht="12.75">
      <c r="Z262" s="8"/>
      <c r="AA262" s="8"/>
    </row>
    <row r="263" spans="26:27" ht="12.75">
      <c r="Z263" s="8"/>
      <c r="AA263" s="8"/>
    </row>
    <row r="264" spans="26:27" ht="12.75">
      <c r="Z264" s="8"/>
      <c r="AA264" s="8"/>
    </row>
    <row r="265" spans="26:27" ht="12.75">
      <c r="Z265" s="8"/>
      <c r="AA265" s="8"/>
    </row>
    <row r="266" spans="26:27" ht="12.75">
      <c r="Z266" s="8"/>
      <c r="AA266" s="8"/>
    </row>
    <row r="267" spans="26:27" ht="12.75">
      <c r="Z267" s="8"/>
      <c r="AA267" s="8"/>
    </row>
    <row r="268" spans="26:27" ht="12.75">
      <c r="Z268" s="8"/>
      <c r="AA268" s="8"/>
    </row>
    <row r="269" spans="26:27" ht="12.75">
      <c r="Z269" s="8"/>
      <c r="AA269" s="8"/>
    </row>
    <row r="270" spans="26:27" ht="12.75">
      <c r="Z270" s="8"/>
      <c r="AA270" s="8"/>
    </row>
    <row r="271" spans="26:27" ht="12.75">
      <c r="Z271" s="8"/>
      <c r="AA271" s="8"/>
    </row>
    <row r="272" spans="26:27" ht="12.75">
      <c r="Z272" s="8"/>
      <c r="AA272" s="8"/>
    </row>
    <row r="273" spans="26:27" ht="12.75">
      <c r="Z273" s="8"/>
      <c r="AA273" s="8"/>
    </row>
    <row r="274" spans="26:27" ht="12.75">
      <c r="Z274" s="8"/>
      <c r="AA274" s="8"/>
    </row>
    <row r="275" spans="26:27" ht="12.75">
      <c r="Z275" s="8"/>
      <c r="AA275" s="8"/>
    </row>
    <row r="276" spans="26:27" ht="12.75">
      <c r="Z276" s="8"/>
      <c r="AA276" s="8"/>
    </row>
    <row r="277" spans="26:27" ht="12.75">
      <c r="Z277" s="8"/>
      <c r="AA277" s="8"/>
    </row>
    <row r="278" spans="26:27" ht="12.75">
      <c r="Z278" s="8"/>
      <c r="AA278" s="8"/>
    </row>
    <row r="279" spans="26:27" ht="12.75">
      <c r="Z279" s="8"/>
      <c r="AA279" s="8"/>
    </row>
    <row r="280" spans="26:27" ht="12.75">
      <c r="Z280" s="8"/>
      <c r="AA280" s="8"/>
    </row>
    <row r="281" spans="26:27" ht="12.75">
      <c r="Z281" s="8"/>
      <c r="AA281" s="8"/>
    </row>
    <row r="282" spans="26:27" ht="12.75">
      <c r="Z282" s="8"/>
      <c r="AA282" s="8"/>
    </row>
    <row r="283" spans="26:27" ht="12.75">
      <c r="Z283" s="8"/>
      <c r="AA283" s="8"/>
    </row>
    <row r="284" spans="26:27" ht="12.75">
      <c r="Z284" s="8"/>
      <c r="AA284" s="8"/>
    </row>
    <row r="285" spans="26:27" ht="12.75">
      <c r="Z285" s="8"/>
      <c r="AA285" s="8"/>
    </row>
    <row r="286" spans="26:27" ht="12.75">
      <c r="Z286" s="8"/>
      <c r="AA286" s="8"/>
    </row>
    <row r="287" spans="26:27" ht="12.75">
      <c r="Z287" s="8"/>
      <c r="AA287" s="8"/>
    </row>
    <row r="288" spans="26:27" ht="12.75">
      <c r="Z288" s="8"/>
      <c r="AA288" s="8"/>
    </row>
    <row r="289" spans="26:27" ht="12.75">
      <c r="Z289" s="8"/>
      <c r="AA289" s="8"/>
    </row>
    <row r="290" spans="26:27" ht="12.75">
      <c r="Z290" s="8"/>
      <c r="AA290" s="8"/>
    </row>
    <row r="291" spans="26:27" ht="12.75">
      <c r="Z291" s="8"/>
      <c r="AA291" s="8"/>
    </row>
    <row r="292" spans="26:27" ht="12.75">
      <c r="Z292" s="8"/>
      <c r="AA292" s="8"/>
    </row>
    <row r="293" spans="26:27" ht="12.75">
      <c r="Z293" s="8"/>
      <c r="AA293" s="8"/>
    </row>
    <row r="294" spans="26:27" ht="12.75">
      <c r="Z294" s="8"/>
      <c r="AA294" s="8"/>
    </row>
    <row r="295" spans="26:27" ht="12.75">
      <c r="Z295" s="8"/>
      <c r="AA295" s="8"/>
    </row>
    <row r="296" spans="26:27" ht="12.75">
      <c r="Z296" s="8"/>
      <c r="AA296" s="8"/>
    </row>
    <row r="297" spans="26:27" ht="12.75">
      <c r="Z297" s="8"/>
      <c r="AA297" s="8"/>
    </row>
    <row r="298" spans="26:27" ht="12.75">
      <c r="Z298" s="8"/>
      <c r="AA298" s="8"/>
    </row>
    <row r="299" spans="26:27" ht="12.75">
      <c r="Z299" s="8"/>
      <c r="AA299" s="8"/>
    </row>
    <row r="300" spans="26:27" ht="12.75">
      <c r="Z300" s="8"/>
      <c r="AA300" s="8"/>
    </row>
    <row r="301" spans="26:27" ht="12.75">
      <c r="Z301" s="8"/>
      <c r="AA301" s="8"/>
    </row>
    <row r="302" spans="26:27" ht="12.75">
      <c r="Z302" s="8"/>
      <c r="AA302" s="8"/>
    </row>
    <row r="303" spans="26:27" ht="12.75">
      <c r="Z303" s="8"/>
      <c r="AA303" s="8"/>
    </row>
    <row r="304" spans="26:27" ht="12.75">
      <c r="Z304" s="8"/>
      <c r="AA304" s="8"/>
    </row>
    <row r="305" spans="26:27" ht="12.75">
      <c r="Z305" s="8"/>
      <c r="AA305" s="8"/>
    </row>
    <row r="306" spans="26:27" ht="12.75">
      <c r="Z306" s="8"/>
      <c r="AA306" s="8"/>
    </row>
    <row r="307" spans="26:27" ht="12.75">
      <c r="Z307" s="8"/>
      <c r="AA307" s="8"/>
    </row>
    <row r="308" spans="26:27" ht="12.75">
      <c r="Z308" s="8"/>
      <c r="AA308" s="8"/>
    </row>
    <row r="309" spans="26:27" ht="12.75">
      <c r="Z309" s="8"/>
      <c r="AA309" s="8"/>
    </row>
    <row r="310" spans="26:27" ht="12.75">
      <c r="Z310" s="8"/>
      <c r="AA310" s="8"/>
    </row>
    <row r="311" spans="26:27" ht="12.75">
      <c r="Z311" s="8"/>
      <c r="AA311" s="8"/>
    </row>
    <row r="312" spans="26:27" ht="12.75">
      <c r="Z312" s="8"/>
      <c r="AA312" s="8"/>
    </row>
    <row r="313" spans="26:27" ht="12.75">
      <c r="Z313" s="8"/>
      <c r="AA313" s="8"/>
    </row>
    <row r="314" spans="26:27" ht="12.75">
      <c r="Z314" s="8"/>
      <c r="AA314" s="8"/>
    </row>
    <row r="315" spans="26:27" ht="12.75">
      <c r="Z315" s="8"/>
      <c r="AA315" s="8"/>
    </row>
    <row r="316" spans="26:27" ht="12.75">
      <c r="Z316" s="8"/>
      <c r="AA316" s="8"/>
    </row>
    <row r="317" spans="26:27" ht="12.75">
      <c r="Z317" s="8"/>
      <c r="AA317" s="8"/>
    </row>
    <row r="318" spans="26:27" ht="12.75">
      <c r="Z318" s="8"/>
      <c r="AA318" s="8"/>
    </row>
    <row r="319" spans="26:27" ht="12.75">
      <c r="Z319" s="8"/>
      <c r="AA319" s="8"/>
    </row>
    <row r="320" spans="26:27" ht="12.75">
      <c r="Z320" s="8"/>
      <c r="AA320" s="8"/>
    </row>
    <row r="321" spans="26:27" ht="12.75">
      <c r="Z321" s="8"/>
      <c r="AA321" s="8"/>
    </row>
    <row r="322" spans="26:27" ht="12.75">
      <c r="Z322" s="8"/>
      <c r="AA322" s="8"/>
    </row>
    <row r="323" spans="26:27" ht="12.75">
      <c r="Z323" s="8"/>
      <c r="AA323" s="8"/>
    </row>
    <row r="324" spans="26:27" ht="12.75">
      <c r="Z324" s="8"/>
      <c r="AA324" s="8"/>
    </row>
    <row r="325" spans="26:27" ht="12.75">
      <c r="Z325" s="8"/>
      <c r="AA325" s="8"/>
    </row>
    <row r="326" spans="26:27" ht="12.75">
      <c r="Z326" s="8"/>
      <c r="AA326" s="8"/>
    </row>
    <row r="327" spans="26:27" ht="12.75">
      <c r="Z327" s="8"/>
      <c r="AA327" s="8"/>
    </row>
    <row r="328" spans="26:27" ht="12.75">
      <c r="Z328" s="8"/>
      <c r="AA328" s="8"/>
    </row>
    <row r="329" spans="26:27" ht="12.75">
      <c r="Z329" s="8"/>
      <c r="AA329" s="8"/>
    </row>
    <row r="330" spans="26:27" ht="12.75">
      <c r="Z330" s="8"/>
      <c r="AA330" s="8"/>
    </row>
    <row r="331" spans="26:27" ht="12.75">
      <c r="Z331" s="8"/>
      <c r="AA331" s="8"/>
    </row>
    <row r="332" spans="26:27" ht="12.75">
      <c r="Z332" s="8"/>
      <c r="AA332" s="8"/>
    </row>
    <row r="333" spans="26:27" ht="12.75">
      <c r="Z333" s="8"/>
      <c r="AA333" s="8"/>
    </row>
    <row r="334" spans="26:27" ht="12.75">
      <c r="Z334" s="8"/>
      <c r="AA334" s="8"/>
    </row>
    <row r="335" spans="26:27" ht="12.75">
      <c r="Z335" s="8"/>
      <c r="AA335" s="8"/>
    </row>
    <row r="336" spans="26:27" ht="12.75">
      <c r="Z336" s="8"/>
      <c r="AA336" s="8"/>
    </row>
    <row r="337" spans="26:27" ht="12.75">
      <c r="Z337" s="8"/>
      <c r="AA337" s="8"/>
    </row>
    <row r="338" spans="26:27" ht="12.75">
      <c r="Z338" s="8"/>
      <c r="AA338" s="8"/>
    </row>
    <row r="339" spans="26:27" ht="12.75">
      <c r="Z339" s="8"/>
      <c r="AA339" s="8"/>
    </row>
    <row r="340" spans="26:27" ht="12.75">
      <c r="Z340" s="8"/>
      <c r="AA340" s="8"/>
    </row>
    <row r="341" spans="26:27" ht="12.75">
      <c r="Z341" s="8"/>
      <c r="AA341" s="8"/>
    </row>
    <row r="342" spans="26:27" ht="12.75">
      <c r="Z342" s="8"/>
      <c r="AA342" s="8"/>
    </row>
    <row r="343" spans="26:27" ht="12.75">
      <c r="Z343" s="8"/>
      <c r="AA343" s="8"/>
    </row>
    <row r="344" spans="26:27" ht="12.75">
      <c r="Z344" s="8"/>
      <c r="AA344" s="8"/>
    </row>
    <row r="345" spans="26:27" ht="12.75">
      <c r="Z345" s="8"/>
      <c r="AA345" s="8"/>
    </row>
    <row r="346" spans="26:27" ht="12.75">
      <c r="Z346" s="8"/>
      <c r="AA346" s="8"/>
    </row>
    <row r="347" spans="26:27" ht="12.75">
      <c r="Z347" s="8"/>
      <c r="AA347" s="8"/>
    </row>
    <row r="348" spans="26:27" ht="12.75">
      <c r="Z348" s="8"/>
      <c r="AA348" s="8"/>
    </row>
    <row r="349" spans="26:27" ht="12.75">
      <c r="Z349" s="8"/>
      <c r="AA349" s="8"/>
    </row>
    <row r="350" spans="26:27" ht="12.75">
      <c r="Z350" s="8"/>
      <c r="AA350" s="8"/>
    </row>
    <row r="351" spans="26:27" ht="12.75">
      <c r="Z351" s="8"/>
      <c r="AA351" s="8"/>
    </row>
    <row r="352" spans="26:27" ht="12.75">
      <c r="Z352" s="8"/>
      <c r="AA352" s="8"/>
    </row>
    <row r="353" spans="26:27" ht="12.75">
      <c r="Z353" s="8"/>
      <c r="AA353" s="8"/>
    </row>
    <row r="354" spans="26:27" ht="12.75">
      <c r="Z354" s="8"/>
      <c r="AA354" s="8"/>
    </row>
    <row r="355" spans="26:27" ht="12.75">
      <c r="Z355" s="8"/>
      <c r="AA355" s="8"/>
    </row>
    <row r="356" spans="26:27" ht="12.75">
      <c r="Z356" s="8"/>
      <c r="AA356" s="8"/>
    </row>
    <row r="357" spans="26:27" ht="12.75">
      <c r="Z357" s="8"/>
      <c r="AA357" s="8"/>
    </row>
    <row r="358" spans="26:27" ht="12.75">
      <c r="Z358" s="8"/>
      <c r="AA358" s="8"/>
    </row>
    <row r="359" spans="26:27" ht="12.75">
      <c r="Z359" s="8"/>
      <c r="AA359" s="8"/>
    </row>
    <row r="360" spans="26:27" ht="12.75">
      <c r="Z360" s="8"/>
      <c r="AA360" s="8"/>
    </row>
    <row r="361" spans="26:27" ht="12.75">
      <c r="Z361" s="8"/>
      <c r="AA361" s="8"/>
    </row>
    <row r="362" spans="26:27" ht="12.75">
      <c r="Z362" s="8"/>
      <c r="AA362" s="8"/>
    </row>
    <row r="363" spans="26:27" ht="12.75">
      <c r="Z363" s="8"/>
      <c r="AA363" s="8"/>
    </row>
    <row r="364" spans="26:27" ht="12.75">
      <c r="Z364" s="8"/>
      <c r="AA364" s="8"/>
    </row>
    <row r="365" spans="26:27" ht="12.75">
      <c r="Z365" s="8"/>
      <c r="AA365" s="8"/>
    </row>
    <row r="366" spans="26:27" ht="12.75">
      <c r="Z366" s="8"/>
      <c r="AA366" s="8"/>
    </row>
    <row r="367" spans="26:27" ht="12.75">
      <c r="Z367" s="8"/>
      <c r="AA367" s="8"/>
    </row>
    <row r="368" spans="26:27" ht="12.75">
      <c r="Z368" s="8"/>
      <c r="AA368" s="8"/>
    </row>
    <row r="369" spans="26:27" ht="12.75">
      <c r="Z369" s="8"/>
      <c r="AA369" s="8"/>
    </row>
    <row r="370" spans="26:27" ht="12.75">
      <c r="Z370" s="8"/>
      <c r="AA370" s="8"/>
    </row>
    <row r="371" spans="26:27" ht="12.75">
      <c r="Z371" s="8"/>
      <c r="AA371" s="8"/>
    </row>
    <row r="372" spans="26:27" ht="12.75">
      <c r="Z372" s="8"/>
      <c r="AA372" s="8"/>
    </row>
    <row r="373" spans="26:27" ht="12.75">
      <c r="Z373" s="8"/>
      <c r="AA373" s="8"/>
    </row>
    <row r="374" spans="26:27" ht="12.75">
      <c r="Z374" s="8"/>
      <c r="AA374" s="8"/>
    </row>
    <row r="375" spans="26:27" ht="12.75">
      <c r="Z375" s="8"/>
      <c r="AA375" s="8"/>
    </row>
    <row r="376" spans="26:27" ht="12.75">
      <c r="Z376" s="8"/>
      <c r="AA376" s="8"/>
    </row>
    <row r="377" spans="26:27" ht="12.75">
      <c r="Z377" s="8"/>
      <c r="AA377" s="8"/>
    </row>
    <row r="378" spans="26:27" ht="12.75">
      <c r="Z378" s="8"/>
      <c r="AA378" s="8"/>
    </row>
    <row r="379" spans="26:27" ht="12.75">
      <c r="Z379" s="8"/>
      <c r="AA379" s="8"/>
    </row>
    <row r="380" spans="26:27" ht="12.75">
      <c r="Z380" s="8"/>
      <c r="AA380" s="8"/>
    </row>
    <row r="381" spans="26:27" ht="12.75">
      <c r="Z381" s="8"/>
      <c r="AA381" s="8"/>
    </row>
    <row r="382" spans="26:27" ht="12.75">
      <c r="Z382" s="8"/>
      <c r="AA382" s="8"/>
    </row>
    <row r="383" spans="26:27" ht="12.75">
      <c r="Z383" s="8"/>
      <c r="AA383" s="8"/>
    </row>
    <row r="384" spans="26:27" ht="12.75">
      <c r="Z384" s="8"/>
      <c r="AA384" s="8"/>
    </row>
    <row r="385" spans="26:27" ht="12.75">
      <c r="Z385" s="8"/>
      <c r="AA385" s="8"/>
    </row>
    <row r="386" spans="26:27" ht="12.75">
      <c r="Z386" s="8"/>
      <c r="AA386" s="8"/>
    </row>
    <row r="387" spans="26:27" ht="12.75">
      <c r="Z387" s="8"/>
      <c r="AA387" s="8"/>
    </row>
    <row r="388" spans="26:27" ht="12.75">
      <c r="Z388" s="8"/>
      <c r="AA388" s="8"/>
    </row>
    <row r="389" spans="26:27" ht="12.75">
      <c r="Z389" s="8"/>
      <c r="AA389" s="8"/>
    </row>
    <row r="390" spans="26:27" ht="12.75">
      <c r="Z390" s="8"/>
      <c r="AA390" s="8"/>
    </row>
    <row r="391" spans="26:27" ht="12.75">
      <c r="Z391" s="8"/>
      <c r="AA391" s="8"/>
    </row>
    <row r="392" spans="26:27" ht="12.75">
      <c r="Z392" s="8"/>
      <c r="AA392" s="8"/>
    </row>
    <row r="393" spans="26:27" ht="12.75">
      <c r="Z393" s="8"/>
      <c r="AA393" s="8"/>
    </row>
    <row r="394" spans="26:27" ht="12.75">
      <c r="Z394" s="8"/>
      <c r="AA394" s="8"/>
    </row>
    <row r="395" spans="26:27" ht="12.75">
      <c r="Z395" s="8"/>
      <c r="AA395" s="8"/>
    </row>
    <row r="396" spans="26:27" ht="12.75">
      <c r="Z396" s="8"/>
      <c r="AA396" s="8"/>
    </row>
    <row r="397" spans="26:27" ht="12.75">
      <c r="Z397" s="8"/>
      <c r="AA397" s="8"/>
    </row>
    <row r="398" spans="26:27" ht="12.75">
      <c r="Z398" s="8"/>
      <c r="AA398" s="8"/>
    </row>
    <row r="399" spans="26:27" ht="12.75">
      <c r="Z399" s="8"/>
      <c r="AA399" s="8"/>
    </row>
    <row r="400" spans="26:27" ht="12.75">
      <c r="Z400" s="8"/>
      <c r="AA400" s="8"/>
    </row>
    <row r="401" spans="26:27" ht="12.75">
      <c r="Z401" s="8"/>
      <c r="AA401" s="8"/>
    </row>
    <row r="402" spans="26:27" ht="12.75">
      <c r="Z402" s="8"/>
      <c r="AA402" s="8"/>
    </row>
    <row r="403" spans="26:27" ht="12.75">
      <c r="Z403" s="8"/>
      <c r="AA403" s="8"/>
    </row>
    <row r="404" spans="26:27" ht="12.75">
      <c r="Z404" s="8"/>
      <c r="AA404" s="8"/>
    </row>
    <row r="405" spans="26:27" ht="12.75">
      <c r="Z405" s="8"/>
      <c r="AA405" s="8"/>
    </row>
    <row r="406" spans="26:27" ht="12.75">
      <c r="Z406" s="8"/>
      <c r="AA406" s="8"/>
    </row>
    <row r="407" spans="26:27" ht="12.75">
      <c r="Z407" s="8"/>
      <c r="AA407" s="8"/>
    </row>
    <row r="408" spans="26:27" ht="12.75">
      <c r="Z408" s="8"/>
      <c r="AA408" s="8"/>
    </row>
    <row r="409" spans="26:27" ht="12.75">
      <c r="Z409" s="8"/>
      <c r="AA409" s="8"/>
    </row>
    <row r="410" spans="26:27" ht="12.75">
      <c r="Z410" s="8"/>
      <c r="AA410" s="8"/>
    </row>
    <row r="411" spans="26:27" ht="12.75">
      <c r="Z411" s="8"/>
      <c r="AA411" s="8"/>
    </row>
    <row r="412" spans="26:27" ht="12.75">
      <c r="Z412" s="8"/>
      <c r="AA412" s="8"/>
    </row>
    <row r="413" spans="26:27" ht="12.75">
      <c r="Z413" s="8"/>
      <c r="AA413" s="8"/>
    </row>
    <row r="414" spans="26:27" ht="12.75">
      <c r="Z414" s="8"/>
      <c r="AA414" s="8"/>
    </row>
    <row r="415" spans="26:27" ht="12.75">
      <c r="Z415" s="8"/>
      <c r="AA415" s="8"/>
    </row>
    <row r="416" spans="26:27" ht="12.75">
      <c r="Z416" s="8"/>
      <c r="AA416" s="8"/>
    </row>
    <row r="417" spans="26:27" ht="12.75">
      <c r="Z417" s="8"/>
      <c r="AA417" s="8"/>
    </row>
    <row r="418" spans="26:27" ht="12.75">
      <c r="Z418" s="8"/>
      <c r="AA418" s="8"/>
    </row>
    <row r="419" spans="26:27" ht="12.75">
      <c r="Z419" s="8"/>
      <c r="AA419" s="8"/>
    </row>
    <row r="420" spans="26:27" ht="12.75">
      <c r="Z420" s="8"/>
      <c r="AA420" s="8"/>
    </row>
    <row r="421" spans="26:27" ht="12.75">
      <c r="Z421" s="8"/>
      <c r="AA421" s="8"/>
    </row>
    <row r="422" spans="26:27" ht="12.75">
      <c r="Z422" s="8"/>
      <c r="AA422" s="8"/>
    </row>
    <row r="423" spans="26:27" ht="12.75">
      <c r="Z423" s="8"/>
      <c r="AA423" s="8"/>
    </row>
    <row r="424" spans="26:27" ht="12.75">
      <c r="Z424" s="8"/>
      <c r="AA424" s="8"/>
    </row>
    <row r="425" spans="26:27" ht="12.75">
      <c r="Z425" s="8"/>
      <c r="AA425" s="8"/>
    </row>
    <row r="426" spans="26:27" ht="12.75">
      <c r="Z426" s="8"/>
      <c r="AA426" s="8"/>
    </row>
    <row r="427" spans="26:27" ht="12.75">
      <c r="Z427" s="8"/>
      <c r="AA427" s="8"/>
    </row>
    <row r="428" spans="26:27" ht="12.75">
      <c r="Z428" s="8"/>
      <c r="AA428" s="8"/>
    </row>
    <row r="429" spans="26:27" ht="12.75">
      <c r="Z429" s="8"/>
      <c r="AA429" s="8"/>
    </row>
    <row r="430" spans="26:27" ht="12.75">
      <c r="Z430" s="8"/>
      <c r="AA430" s="8"/>
    </row>
    <row r="431" spans="26:27" ht="12.75">
      <c r="Z431" s="8"/>
      <c r="AA431" s="8"/>
    </row>
    <row r="432" spans="26:27" ht="12.75">
      <c r="Z432" s="8"/>
      <c r="AA432" s="8"/>
    </row>
    <row r="433" spans="26:27" ht="12.75">
      <c r="Z433" s="8"/>
      <c r="AA433" s="8"/>
    </row>
    <row r="434" spans="26:27" ht="12.75">
      <c r="Z434" s="8"/>
      <c r="AA434" s="8"/>
    </row>
    <row r="435" spans="26:27" ht="12.75">
      <c r="Z435" s="8"/>
      <c r="AA435" s="8"/>
    </row>
    <row r="436" spans="26:27" ht="12.75">
      <c r="Z436" s="8"/>
      <c r="AA436" s="8"/>
    </row>
    <row r="437" spans="26:27" ht="12.75">
      <c r="Z437" s="8"/>
      <c r="AA437" s="8"/>
    </row>
    <row r="438" spans="26:27" ht="12.75">
      <c r="Z438" s="8"/>
      <c r="AA438" s="8"/>
    </row>
    <row r="439" spans="26:27" ht="12.75">
      <c r="Z439" s="8"/>
      <c r="AA439" s="8"/>
    </row>
    <row r="440" spans="26:27" ht="12.75">
      <c r="Z440" s="8"/>
      <c r="AA440" s="8"/>
    </row>
    <row r="441" spans="26:27" ht="12.75">
      <c r="Z441" s="8"/>
      <c r="AA441" s="8"/>
    </row>
    <row r="442" spans="26:27" ht="12.75">
      <c r="Z442" s="8"/>
      <c r="AA442" s="8"/>
    </row>
    <row r="443" spans="26:27" ht="12.75">
      <c r="Z443" s="8"/>
      <c r="AA443" s="8"/>
    </row>
    <row r="444" spans="26:27" ht="12.75">
      <c r="Z444" s="8"/>
      <c r="AA444" s="8"/>
    </row>
    <row r="445" spans="26:27" ht="12.75">
      <c r="Z445" s="8"/>
      <c r="AA445" s="8"/>
    </row>
    <row r="446" spans="26:27" ht="12.75">
      <c r="Z446" s="8"/>
      <c r="AA446" s="8"/>
    </row>
    <row r="447" spans="26:27" ht="12.75">
      <c r="Z447" s="8"/>
      <c r="AA447" s="8"/>
    </row>
    <row r="448" spans="26:27" ht="12.75">
      <c r="Z448" s="8"/>
      <c r="AA448" s="8"/>
    </row>
    <row r="449" spans="26:27" ht="12.75">
      <c r="Z449" s="8"/>
      <c r="AA449" s="8"/>
    </row>
    <row r="450" spans="26:27" ht="12.75">
      <c r="Z450" s="8"/>
      <c r="AA450" s="8"/>
    </row>
    <row r="451" spans="26:27" ht="12.75">
      <c r="Z451" s="8"/>
      <c r="AA451" s="8"/>
    </row>
    <row r="452" spans="26:27" ht="12.75">
      <c r="Z452" s="8"/>
      <c r="AA452" s="8"/>
    </row>
    <row r="453" spans="26:27" ht="12.75">
      <c r="Z453" s="8"/>
      <c r="AA453" s="8"/>
    </row>
    <row r="454" spans="26:27" ht="12.75">
      <c r="Z454" s="8"/>
      <c r="AA454" s="8"/>
    </row>
    <row r="455" spans="26:27" ht="12.75">
      <c r="Z455" s="8"/>
      <c r="AA455" s="8"/>
    </row>
    <row r="456" spans="26:27" ht="12.75">
      <c r="Z456" s="8"/>
      <c r="AA456" s="8"/>
    </row>
    <row r="457" spans="26:27" ht="12.75">
      <c r="Z457" s="8"/>
      <c r="AA457" s="8"/>
    </row>
    <row r="458" spans="26:27" ht="12.75">
      <c r="Z458" s="8"/>
      <c r="AA458" s="8"/>
    </row>
    <row r="459" spans="26:27" ht="12.75">
      <c r="Z459" s="8"/>
      <c r="AA459" s="8"/>
    </row>
    <row r="460" spans="26:27" ht="12.75">
      <c r="Z460" s="8"/>
      <c r="AA460" s="8"/>
    </row>
    <row r="461" spans="26:27" ht="12.75">
      <c r="Z461" s="8"/>
      <c r="AA461" s="8"/>
    </row>
    <row r="462" spans="26:27" ht="12.75">
      <c r="Z462" s="8"/>
      <c r="AA462" s="8"/>
    </row>
    <row r="463" spans="26:27" ht="12.75">
      <c r="Z463" s="8"/>
      <c r="AA463" s="8"/>
    </row>
    <row r="464" spans="26:27" ht="12.75">
      <c r="Z464" s="8"/>
      <c r="AA464" s="8"/>
    </row>
    <row r="465" spans="26:27" ht="12.75">
      <c r="Z465" s="8"/>
      <c r="AA465" s="8"/>
    </row>
    <row r="466" spans="26:27" ht="12.75">
      <c r="Z466" s="8"/>
      <c r="AA466" s="8"/>
    </row>
    <row r="467" spans="26:27" ht="12.75">
      <c r="Z467" s="8"/>
      <c r="AA467" s="8"/>
    </row>
    <row r="468" spans="26:27" ht="12.75">
      <c r="Z468" s="8"/>
      <c r="AA468" s="8"/>
    </row>
    <row r="469" spans="26:27" ht="12.75">
      <c r="Z469" s="8"/>
      <c r="AA469" s="8"/>
    </row>
    <row r="470" spans="26:27" ht="12.75">
      <c r="Z470" s="8"/>
      <c r="AA470" s="8"/>
    </row>
    <row r="471" spans="26:27" ht="12.75">
      <c r="Z471" s="8"/>
      <c r="AA471" s="8"/>
    </row>
    <row r="472" spans="26:27" ht="12.75">
      <c r="Z472" s="8"/>
      <c r="AA472" s="8"/>
    </row>
    <row r="473" spans="26:27" ht="12.75">
      <c r="Z473" s="8"/>
      <c r="AA473" s="8"/>
    </row>
    <row r="474" spans="26:27" ht="12.75">
      <c r="Z474" s="8"/>
      <c r="AA474" s="8"/>
    </row>
    <row r="475" spans="26:27" ht="12.75">
      <c r="Z475" s="8"/>
      <c r="AA475" s="8"/>
    </row>
    <row r="476" spans="26:27" ht="12.75">
      <c r="Z476" s="8"/>
      <c r="AA476" s="8"/>
    </row>
    <row r="477" spans="26:27" ht="12.75">
      <c r="Z477" s="8"/>
      <c r="AA477" s="8"/>
    </row>
    <row r="478" spans="26:27" ht="12.75">
      <c r="Z478" s="8"/>
      <c r="AA478" s="8"/>
    </row>
    <row r="479" spans="26:27" ht="12.75">
      <c r="Z479" s="8"/>
      <c r="AA479" s="8"/>
    </row>
    <row r="480" spans="26:27" ht="12.75">
      <c r="Z480" s="8"/>
      <c r="AA480" s="8"/>
    </row>
    <row r="481" spans="26:27" ht="12.75">
      <c r="Z481" s="8"/>
      <c r="AA481" s="8"/>
    </row>
    <row r="482" spans="26:27" ht="12.75">
      <c r="Z482" s="8"/>
      <c r="AA482" s="8"/>
    </row>
    <row r="483" spans="26:27" ht="12.75">
      <c r="Z483" s="8"/>
      <c r="AA483" s="8"/>
    </row>
    <row r="484" spans="26:27" ht="12.75">
      <c r="Z484" s="8"/>
      <c r="AA484" s="8"/>
    </row>
    <row r="485" spans="26:27" ht="12.75">
      <c r="Z485" s="8"/>
      <c r="AA485" s="8"/>
    </row>
    <row r="486" spans="26:27" ht="12.75">
      <c r="Z486" s="8"/>
      <c r="AA486" s="8"/>
    </row>
    <row r="487" spans="26:27" ht="12.75">
      <c r="Z487" s="8"/>
      <c r="AA487" s="8"/>
    </row>
    <row r="488" spans="26:27" ht="12.75">
      <c r="Z488" s="8"/>
      <c r="AA488" s="8"/>
    </row>
    <row r="489" spans="26:27" ht="12.75">
      <c r="Z489" s="8"/>
      <c r="AA489" s="8"/>
    </row>
    <row r="490" spans="26:27" ht="12.75">
      <c r="Z490" s="8"/>
      <c r="AA490" s="8"/>
    </row>
    <row r="491" spans="26:27" ht="12.75">
      <c r="Z491" s="8"/>
      <c r="AA491" s="8"/>
    </row>
    <row r="492" spans="26:27" ht="12.75">
      <c r="Z492" s="8"/>
      <c r="AA492" s="8"/>
    </row>
    <row r="493" spans="26:27" ht="12.75">
      <c r="Z493" s="8"/>
      <c r="AA493" s="8"/>
    </row>
    <row r="494" spans="26:27" ht="12.75">
      <c r="Z494" s="8"/>
      <c r="AA494" s="8"/>
    </row>
    <row r="495" spans="26:27" ht="12.75">
      <c r="Z495" s="8"/>
      <c r="AA495" s="8"/>
    </row>
    <row r="496" spans="26:27" ht="12.75">
      <c r="Z496" s="8"/>
      <c r="AA496" s="8"/>
    </row>
    <row r="497" spans="26:27" ht="12.75">
      <c r="Z497" s="8"/>
      <c r="AA497" s="8"/>
    </row>
    <row r="498" spans="26:27" ht="12.75">
      <c r="Z498" s="8"/>
      <c r="AA498" s="8"/>
    </row>
    <row r="499" spans="26:27" ht="12.75">
      <c r="Z499" s="8"/>
      <c r="AA499" s="8"/>
    </row>
    <row r="500" spans="26:27" ht="12.75">
      <c r="Z500" s="8"/>
      <c r="AA500" s="8"/>
    </row>
    <row r="501" spans="26:27" ht="12.75">
      <c r="Z501" s="8"/>
      <c r="AA501" s="8"/>
    </row>
    <row r="502" spans="26:27" ht="12.75">
      <c r="Z502" s="8"/>
      <c r="AA502" s="8"/>
    </row>
    <row r="503" spans="26:27" ht="12.75">
      <c r="Z503" s="8"/>
      <c r="AA503" s="8"/>
    </row>
    <row r="504" spans="26:27" ht="12.75">
      <c r="Z504" s="8"/>
      <c r="AA504" s="8"/>
    </row>
    <row r="505" spans="26:27" ht="12.75">
      <c r="Z505" s="8"/>
      <c r="AA505" s="8"/>
    </row>
    <row r="506" spans="26:27" ht="12.75">
      <c r="Z506" s="8"/>
      <c r="AA506" s="8"/>
    </row>
    <row r="507" spans="26:27" ht="12.75">
      <c r="Z507" s="8"/>
      <c r="AA507" s="8"/>
    </row>
    <row r="508" spans="26:27" ht="12.75">
      <c r="Z508" s="8"/>
      <c r="AA508" s="8"/>
    </row>
    <row r="509" spans="26:27" ht="12.75">
      <c r="Z509" s="8"/>
      <c r="AA509" s="8"/>
    </row>
    <row r="510" spans="26:27" ht="12.75">
      <c r="Z510" s="8"/>
      <c r="AA510" s="8"/>
    </row>
    <row r="511" spans="26:27" ht="12.75">
      <c r="Z511" s="8"/>
      <c r="AA511" s="8"/>
    </row>
    <row r="512" spans="26:27" ht="12.75">
      <c r="Z512" s="8"/>
      <c r="AA512" s="8"/>
    </row>
    <row r="513" spans="26:27" ht="12.75">
      <c r="Z513" s="8"/>
      <c r="AA513" s="8"/>
    </row>
    <row r="514" spans="26:27" ht="12.75">
      <c r="Z514" s="8"/>
      <c r="AA514" s="8"/>
    </row>
    <row r="515" spans="26:27" ht="12.75">
      <c r="Z515" s="8"/>
      <c r="AA515" s="8"/>
    </row>
    <row r="516" spans="26:27" ht="12.75">
      <c r="Z516" s="8"/>
      <c r="AA516" s="8"/>
    </row>
    <row r="517" spans="26:27" ht="12.75">
      <c r="Z517" s="8"/>
      <c r="AA517" s="8"/>
    </row>
    <row r="518" spans="26:27" ht="12.75">
      <c r="Z518" s="8"/>
      <c r="AA518" s="8"/>
    </row>
    <row r="519" spans="26:27" ht="12.75">
      <c r="Z519" s="8"/>
      <c r="AA519" s="8"/>
    </row>
    <row r="520" spans="26:27" ht="12.75">
      <c r="Z520" s="8"/>
      <c r="AA520" s="8"/>
    </row>
    <row r="521" spans="26:27" ht="12.75">
      <c r="Z521" s="8"/>
      <c r="AA521" s="8"/>
    </row>
    <row r="522" spans="26:27" ht="12.75">
      <c r="Z522" s="8"/>
      <c r="AA522" s="8"/>
    </row>
    <row r="523" spans="26:27" ht="12.75">
      <c r="Z523" s="8"/>
      <c r="AA523" s="8"/>
    </row>
    <row r="524" spans="26:27" ht="12.75">
      <c r="Z524" s="8"/>
      <c r="AA524" s="8"/>
    </row>
    <row r="525" spans="26:27" ht="12.75">
      <c r="Z525" s="8"/>
      <c r="AA525" s="8"/>
    </row>
    <row r="526" spans="26:27" ht="12.75">
      <c r="Z526" s="8"/>
      <c r="AA526" s="8"/>
    </row>
    <row r="527" spans="26:27" ht="12.75">
      <c r="Z527" s="8"/>
      <c r="AA527" s="8"/>
    </row>
    <row r="528" spans="26:27" ht="12.75">
      <c r="Z528" s="8"/>
      <c r="AA528" s="8"/>
    </row>
    <row r="529" spans="26:27" ht="12.75">
      <c r="Z529" s="8"/>
      <c r="AA529" s="8"/>
    </row>
    <row r="530" spans="26:27" ht="12.75">
      <c r="Z530" s="8"/>
      <c r="AA530" s="8"/>
    </row>
    <row r="531" spans="26:27" ht="12.75">
      <c r="Z531" s="8"/>
      <c r="AA531" s="8"/>
    </row>
    <row r="532" spans="26:27" ht="12.75">
      <c r="Z532" s="8"/>
      <c r="AA532" s="8"/>
    </row>
    <row r="533" spans="26:27" ht="12.75">
      <c r="Z533" s="8"/>
      <c r="AA533" s="8"/>
    </row>
    <row r="534" spans="26:27" ht="12.75">
      <c r="Z534" s="8"/>
      <c r="AA534" s="8"/>
    </row>
    <row r="535" spans="26:27" ht="12.75">
      <c r="Z535" s="8"/>
      <c r="AA535" s="8"/>
    </row>
    <row r="536" spans="26:27" ht="12.75">
      <c r="Z536" s="8"/>
      <c r="AA536" s="8"/>
    </row>
    <row r="537" spans="26:27" ht="12.75">
      <c r="Z537" s="8"/>
      <c r="AA537" s="8"/>
    </row>
    <row r="538" spans="26:27" ht="12.75">
      <c r="Z538" s="8"/>
      <c r="AA538" s="8"/>
    </row>
    <row r="539" spans="26:27" ht="12.75">
      <c r="Z539" s="8"/>
      <c r="AA539" s="8"/>
    </row>
    <row r="540" spans="26:27" ht="12.75">
      <c r="Z540" s="8"/>
      <c r="AA540" s="8"/>
    </row>
    <row r="541" spans="26:27" ht="12.75">
      <c r="Z541" s="8"/>
      <c r="AA541" s="8"/>
    </row>
    <row r="542" spans="26:27" ht="12.75">
      <c r="Z542" s="8"/>
      <c r="AA542" s="8"/>
    </row>
    <row r="543" spans="26:27" ht="12.75">
      <c r="Z543" s="8"/>
      <c r="AA543" s="8"/>
    </row>
    <row r="544" spans="26:27" ht="12.75">
      <c r="Z544" s="8"/>
      <c r="AA544" s="8"/>
    </row>
    <row r="545" spans="26:27" ht="12.75">
      <c r="Z545" s="8"/>
      <c r="AA545" s="8"/>
    </row>
    <row r="546" spans="26:27" ht="12.75">
      <c r="Z546" s="8"/>
      <c r="AA546" s="8"/>
    </row>
    <row r="547" spans="26:27" ht="12.75">
      <c r="Z547" s="8"/>
      <c r="AA547" s="8"/>
    </row>
    <row r="548" spans="26:27" ht="12.75">
      <c r="Z548" s="8"/>
      <c r="AA548" s="8"/>
    </row>
    <row r="549" spans="26:27" ht="12.75">
      <c r="Z549" s="8"/>
      <c r="AA549" s="8"/>
    </row>
    <row r="550" spans="26:27" ht="12.75">
      <c r="Z550" s="8"/>
      <c r="AA550" s="8"/>
    </row>
    <row r="551" spans="26:27" ht="12.75">
      <c r="Z551" s="8"/>
      <c r="AA551" s="8"/>
    </row>
    <row r="552" spans="26:27" ht="12.75">
      <c r="Z552" s="8"/>
      <c r="AA552" s="8"/>
    </row>
    <row r="553" spans="26:27" ht="12.75">
      <c r="Z553" s="8"/>
      <c r="AA553" s="8"/>
    </row>
    <row r="554" spans="26:27" ht="12.75">
      <c r="Z554" s="8"/>
      <c r="AA554" s="8"/>
    </row>
    <row r="555" spans="26:27" ht="12.75">
      <c r="Z555" s="8"/>
      <c r="AA555" s="8"/>
    </row>
    <row r="556" spans="26:27" ht="12.75">
      <c r="Z556" s="8"/>
      <c r="AA556" s="8"/>
    </row>
    <row r="557" spans="26:27" ht="12.75">
      <c r="Z557" s="8"/>
      <c r="AA557" s="8"/>
    </row>
    <row r="558" spans="26:27" ht="12.75">
      <c r="Z558" s="8"/>
      <c r="AA558" s="8"/>
    </row>
    <row r="559" spans="26:27" ht="12.75">
      <c r="Z559" s="8"/>
      <c r="AA559" s="8"/>
    </row>
    <row r="560" spans="26:27" ht="12.75">
      <c r="Z560" s="8"/>
      <c r="AA560" s="8"/>
    </row>
    <row r="561" spans="26:27" ht="12.75">
      <c r="Z561" s="8"/>
      <c r="AA561" s="8"/>
    </row>
    <row r="562" spans="26:27" ht="12.75">
      <c r="Z562" s="8"/>
      <c r="AA562" s="8"/>
    </row>
    <row r="563" spans="26:27" ht="12.75">
      <c r="Z563" s="8"/>
      <c r="AA563" s="8"/>
    </row>
    <row r="564" spans="26:27" ht="12.75">
      <c r="Z564" s="8"/>
      <c r="AA564" s="8"/>
    </row>
    <row r="565" spans="26:27" ht="12.75">
      <c r="Z565" s="8"/>
      <c r="AA565" s="8"/>
    </row>
    <row r="566" spans="26:27" ht="12.75">
      <c r="Z566" s="8"/>
      <c r="AA566" s="8"/>
    </row>
    <row r="567" spans="26:27" ht="12.75">
      <c r="Z567" s="8"/>
      <c r="AA567" s="8"/>
    </row>
    <row r="568" spans="26:27" ht="12.75">
      <c r="Z568" s="8"/>
      <c r="AA568" s="8"/>
    </row>
    <row r="569" spans="26:27" ht="12.75">
      <c r="Z569" s="8"/>
      <c r="AA569" s="8"/>
    </row>
    <row r="570" spans="26:27" ht="12.75">
      <c r="Z570" s="8"/>
      <c r="AA570" s="8"/>
    </row>
    <row r="571" spans="26:27" ht="12.75">
      <c r="Z571" s="8"/>
      <c r="AA571" s="8"/>
    </row>
    <row r="572" spans="26:27" ht="12.75">
      <c r="Z572" s="8"/>
      <c r="AA572" s="8"/>
    </row>
    <row r="573" spans="26:27" ht="12.75">
      <c r="Z573" s="8"/>
      <c r="AA573" s="8"/>
    </row>
    <row r="574" spans="26:27" ht="12.75">
      <c r="Z574" s="8"/>
      <c r="AA574" s="8"/>
    </row>
    <row r="575" spans="26:27" ht="12.75">
      <c r="Z575" s="8"/>
      <c r="AA575" s="8"/>
    </row>
    <row r="576" spans="26:27" ht="12.75">
      <c r="Z576" s="8"/>
      <c r="AA576" s="8"/>
    </row>
    <row r="577" spans="26:27" ht="12.75">
      <c r="Z577" s="8"/>
      <c r="AA577" s="8"/>
    </row>
    <row r="578" spans="26:27" ht="12.75">
      <c r="Z578" s="8"/>
      <c r="AA578" s="8"/>
    </row>
    <row r="579" spans="26:27" ht="12.75">
      <c r="Z579" s="8"/>
      <c r="AA579" s="8"/>
    </row>
    <row r="580" spans="26:27" ht="12.75">
      <c r="Z580" s="8"/>
      <c r="AA580" s="8"/>
    </row>
    <row r="581" spans="26:27" ht="12.75">
      <c r="Z581" s="8"/>
      <c r="AA581" s="8"/>
    </row>
    <row r="582" spans="26:27" ht="12.75">
      <c r="Z582" s="8"/>
      <c r="AA582" s="8"/>
    </row>
    <row r="583" spans="26:27" ht="12.75">
      <c r="Z583" s="8"/>
      <c r="AA583" s="8"/>
    </row>
    <row r="584" spans="26:27" ht="12.75">
      <c r="Z584" s="8"/>
      <c r="AA584" s="8"/>
    </row>
    <row r="585" spans="26:27" ht="12.75">
      <c r="Z585" s="8"/>
      <c r="AA585" s="8"/>
    </row>
    <row r="586" spans="26:27" ht="12.75">
      <c r="Z586" s="8"/>
      <c r="AA586" s="8"/>
    </row>
    <row r="587" spans="26:27" ht="12.75">
      <c r="Z587" s="8"/>
      <c r="AA587" s="8"/>
    </row>
    <row r="588" spans="26:27" ht="12.75">
      <c r="Z588" s="8"/>
      <c r="AA588" s="8"/>
    </row>
    <row r="589" spans="26:27" ht="12.75">
      <c r="Z589" s="8"/>
      <c r="AA589" s="8"/>
    </row>
    <row r="590" spans="26:27" ht="12.75">
      <c r="Z590" s="8"/>
      <c r="AA590" s="8"/>
    </row>
    <row r="591" spans="26:27" ht="12.75">
      <c r="Z591" s="8"/>
      <c r="AA591" s="8"/>
    </row>
    <row r="592" spans="26:27" ht="12.75">
      <c r="Z592" s="8"/>
      <c r="AA592" s="8"/>
    </row>
    <row r="593" spans="26:27" ht="12.75">
      <c r="Z593" s="8"/>
      <c r="AA593" s="8"/>
    </row>
    <row r="594" spans="26:27" ht="12.75">
      <c r="Z594" s="8"/>
      <c r="AA594" s="8"/>
    </row>
    <row r="595" spans="26:27" ht="12.75">
      <c r="Z595" s="8"/>
      <c r="AA595" s="8"/>
    </row>
    <row r="596" spans="26:27" ht="12.75">
      <c r="Z596" s="8"/>
      <c r="AA596" s="8"/>
    </row>
    <row r="597" spans="26:27" ht="12.75">
      <c r="Z597" s="8"/>
      <c r="AA597" s="8"/>
    </row>
    <row r="598" spans="26:27" ht="12.75">
      <c r="Z598" s="8"/>
      <c r="AA598" s="8"/>
    </row>
    <row r="599" spans="26:27" ht="12.75">
      <c r="Z599" s="8"/>
      <c r="AA599" s="8"/>
    </row>
    <row r="600" spans="26:27" ht="12.75">
      <c r="Z600" s="8"/>
      <c r="AA600" s="8"/>
    </row>
    <row r="601" spans="26:27" ht="12.75">
      <c r="Z601" s="8"/>
      <c r="AA601" s="8"/>
    </row>
    <row r="602" spans="26:27" ht="12.75">
      <c r="Z602" s="8"/>
      <c r="AA602" s="8"/>
    </row>
    <row r="603" spans="26:27" ht="12.75">
      <c r="Z603" s="8"/>
      <c r="AA603" s="8"/>
    </row>
    <row r="604" spans="26:27" ht="12.75">
      <c r="Z604" s="8"/>
      <c r="AA604" s="8"/>
    </row>
    <row r="605" spans="26:27" ht="12.75">
      <c r="Z605" s="8"/>
      <c r="AA605" s="8"/>
    </row>
    <row r="606" spans="26:27" ht="12.75">
      <c r="Z606" s="8"/>
      <c r="AA606" s="8"/>
    </row>
    <row r="607" spans="26:27" ht="12.75">
      <c r="Z607" s="8"/>
      <c r="AA607" s="8"/>
    </row>
    <row r="608" spans="26:27" ht="12.75">
      <c r="Z608" s="8"/>
      <c r="AA608" s="8"/>
    </row>
    <row r="609" spans="26:27" ht="12.75">
      <c r="Z609" s="8"/>
      <c r="AA609" s="8"/>
    </row>
    <row r="610" spans="26:27" ht="12.75">
      <c r="Z610" s="8"/>
      <c r="AA610" s="8"/>
    </row>
    <row r="611" spans="26:27" ht="12.75">
      <c r="Z611" s="8"/>
      <c r="AA611" s="8"/>
    </row>
    <row r="612" spans="26:27" ht="12.75">
      <c r="Z612" s="8"/>
      <c r="AA612" s="8"/>
    </row>
    <row r="613" spans="26:27" ht="12.75">
      <c r="Z613" s="8"/>
      <c r="AA613" s="8"/>
    </row>
    <row r="614" spans="26:27" ht="12.75">
      <c r="Z614" s="8"/>
      <c r="AA614" s="8"/>
    </row>
    <row r="615" spans="26:27" ht="12.75">
      <c r="Z615" s="8"/>
      <c r="AA615" s="8"/>
    </row>
    <row r="616" spans="26:27" ht="12.75">
      <c r="Z616" s="8"/>
      <c r="AA616" s="8"/>
    </row>
    <row r="617" spans="26:27" ht="12.75">
      <c r="Z617" s="8"/>
      <c r="AA617" s="8"/>
    </row>
    <row r="618" spans="26:27" ht="12.75">
      <c r="Z618" s="8"/>
      <c r="AA618" s="8"/>
    </row>
    <row r="619" spans="26:27" ht="12.75">
      <c r="Z619" s="8"/>
      <c r="AA619" s="8"/>
    </row>
    <row r="620" spans="26:27" ht="12.75">
      <c r="Z620" s="8"/>
      <c r="AA620" s="8"/>
    </row>
    <row r="621" spans="26:27" ht="12.75">
      <c r="Z621" s="8"/>
      <c r="AA621" s="8"/>
    </row>
    <row r="622" spans="26:27" ht="12.75">
      <c r="Z622" s="8"/>
      <c r="AA622" s="8"/>
    </row>
    <row r="623" spans="26:27" ht="12.75">
      <c r="Z623" s="8"/>
      <c r="AA623" s="8"/>
    </row>
    <row r="624" spans="26:27" ht="12.75">
      <c r="Z624" s="8"/>
      <c r="AA624" s="8"/>
    </row>
    <row r="625" spans="26:27" ht="12.75">
      <c r="Z625" s="8"/>
      <c r="AA625" s="8"/>
    </row>
    <row r="626" spans="26:27" ht="12.75">
      <c r="Z626" s="8"/>
      <c r="AA626" s="8"/>
    </row>
    <row r="627" spans="26:27" ht="12.75">
      <c r="Z627" s="8"/>
      <c r="AA627" s="8"/>
    </row>
    <row r="628" spans="26:27" ht="12.75">
      <c r="Z628" s="8"/>
      <c r="AA628" s="8"/>
    </row>
    <row r="629" spans="26:27" ht="12.75">
      <c r="Z629" s="8"/>
      <c r="AA629" s="8"/>
    </row>
    <row r="630" spans="26:27" ht="12.75">
      <c r="Z630" s="8"/>
      <c r="AA630" s="8"/>
    </row>
    <row r="631" spans="26:27" ht="12.75">
      <c r="Z631" s="8"/>
      <c r="AA631" s="8"/>
    </row>
    <row r="632" spans="26:27" ht="12.75">
      <c r="Z632" s="8"/>
      <c r="AA632" s="8"/>
    </row>
    <row r="633" spans="26:27" ht="12.75">
      <c r="Z633" s="8"/>
      <c r="AA633" s="8"/>
    </row>
    <row r="634" spans="26:27" ht="12.75">
      <c r="Z634" s="8"/>
      <c r="AA634" s="8"/>
    </row>
    <row r="635" spans="26:27" ht="12.75">
      <c r="Z635" s="8"/>
      <c r="AA635" s="8"/>
    </row>
    <row r="636" spans="26:27" ht="12.75">
      <c r="Z636" s="8"/>
      <c r="AA636" s="8"/>
    </row>
    <row r="637" spans="26:27" ht="12.75">
      <c r="Z637" s="8"/>
      <c r="AA637" s="8"/>
    </row>
    <row r="638" spans="26:27" ht="12.75">
      <c r="Z638" s="8"/>
      <c r="AA638" s="8"/>
    </row>
    <row r="639" spans="26:27" ht="12.75">
      <c r="Z639" s="8"/>
      <c r="AA639" s="8"/>
    </row>
    <row r="640" spans="26:27" ht="12.75">
      <c r="Z640" s="8"/>
      <c r="AA640" s="8"/>
    </row>
    <row r="641" spans="26:27" ht="12.75">
      <c r="Z641" s="8"/>
      <c r="AA641" s="8"/>
    </row>
    <row r="642" spans="26:27" ht="12.75">
      <c r="Z642" s="8"/>
      <c r="AA642" s="8"/>
    </row>
    <row r="643" spans="26:27" ht="12.75">
      <c r="Z643" s="8"/>
      <c r="AA643" s="8"/>
    </row>
    <row r="644" spans="26:27" ht="12.75">
      <c r="Z644" s="8"/>
      <c r="AA644" s="8"/>
    </row>
    <row r="645" spans="26:27" ht="12.75">
      <c r="Z645" s="8"/>
      <c r="AA645" s="8"/>
    </row>
    <row r="646" spans="26:27" ht="12.75">
      <c r="Z646" s="8"/>
      <c r="AA646" s="8"/>
    </row>
    <row r="647" spans="26:27" ht="12.75">
      <c r="Z647" s="8"/>
      <c r="AA647" s="8"/>
    </row>
    <row r="648" spans="26:27" ht="12.75">
      <c r="Z648" s="8"/>
      <c r="AA648" s="8"/>
    </row>
    <row r="649" spans="26:27" ht="12.75">
      <c r="Z649" s="8"/>
      <c r="AA649" s="8"/>
    </row>
    <row r="650" spans="26:27" ht="12.75">
      <c r="Z650" s="8"/>
      <c r="AA650" s="8"/>
    </row>
    <row r="651" spans="26:27" ht="12.75">
      <c r="Z651" s="8"/>
      <c r="AA651" s="8"/>
    </row>
    <row r="652" spans="26:27" ht="12.75">
      <c r="Z652" s="8"/>
      <c r="AA652" s="8"/>
    </row>
    <row r="653" spans="26:27" ht="12.75">
      <c r="Z653" s="8"/>
      <c r="AA653" s="8"/>
    </row>
    <row r="654" spans="26:27" ht="12.75">
      <c r="Z654" s="8"/>
      <c r="AA654" s="8"/>
    </row>
    <row r="655" spans="26:27" ht="12.75">
      <c r="Z655" s="8"/>
      <c r="AA655" s="8"/>
    </row>
    <row r="656" spans="26:27" ht="12.75">
      <c r="Z656" s="8"/>
      <c r="AA656" s="8"/>
    </row>
    <row r="657" spans="26:27" ht="12.75">
      <c r="Z657" s="8"/>
      <c r="AA657" s="8"/>
    </row>
    <row r="658" spans="26:27" ht="12.75">
      <c r="Z658" s="8"/>
      <c r="AA658" s="8"/>
    </row>
    <row r="659" spans="26:27" ht="12.75">
      <c r="Z659" s="8"/>
      <c r="AA659" s="8"/>
    </row>
    <row r="660" spans="26:27" ht="12.75">
      <c r="Z660" s="8"/>
      <c r="AA660" s="8"/>
    </row>
    <row r="661" spans="26:27" ht="12.75">
      <c r="Z661" s="8"/>
      <c r="AA661" s="8"/>
    </row>
    <row r="662" spans="26:27" ht="12.75">
      <c r="Z662" s="8"/>
      <c r="AA662" s="8"/>
    </row>
    <row r="663" spans="26:27" ht="12.75">
      <c r="Z663" s="8"/>
      <c r="AA663" s="8"/>
    </row>
    <row r="664" spans="26:27" ht="12.75">
      <c r="Z664" s="8"/>
      <c r="AA664" s="8"/>
    </row>
    <row r="665" spans="26:27" ht="12.75">
      <c r="Z665" s="8"/>
      <c r="AA665" s="8"/>
    </row>
    <row r="666" spans="26:27" ht="12.75">
      <c r="Z666" s="8"/>
      <c r="AA666" s="8"/>
    </row>
    <row r="667" spans="26:27" ht="12.75">
      <c r="Z667" s="8"/>
      <c r="AA667" s="8"/>
    </row>
    <row r="668" spans="26:27" ht="12.75">
      <c r="Z668" s="8"/>
      <c r="AA668" s="8"/>
    </row>
    <row r="669" spans="26:27" ht="12.75">
      <c r="Z669" s="8"/>
      <c r="AA669" s="8"/>
    </row>
    <row r="670" spans="26:27" ht="12.75">
      <c r="Z670" s="8"/>
      <c r="AA670" s="8"/>
    </row>
    <row r="671" spans="26:27" ht="12.75">
      <c r="Z671" s="8"/>
      <c r="AA671" s="8"/>
    </row>
    <row r="672" spans="26:27" ht="12.75">
      <c r="Z672" s="8"/>
      <c r="AA672" s="8"/>
    </row>
    <row r="673" spans="26:27" ht="12.75">
      <c r="Z673" s="8"/>
      <c r="AA673" s="8"/>
    </row>
    <row r="674" spans="26:27" ht="12.75">
      <c r="Z674" s="8"/>
      <c r="AA674" s="8"/>
    </row>
    <row r="675" spans="26:27" ht="12.75">
      <c r="Z675" s="8"/>
      <c r="AA675" s="8"/>
    </row>
    <row r="676" spans="26:27" ht="12.75">
      <c r="Z676" s="8"/>
      <c r="AA676" s="8"/>
    </row>
    <row r="677" spans="26:27" ht="12.75">
      <c r="Z677" s="8"/>
      <c r="AA677" s="8"/>
    </row>
    <row r="678" spans="26:27" ht="12.75">
      <c r="Z678" s="8"/>
      <c r="AA678" s="8"/>
    </row>
    <row r="679" spans="26:27" ht="12.75">
      <c r="Z679" s="8"/>
      <c r="AA679" s="8"/>
    </row>
    <row r="680" spans="26:27" ht="12.75">
      <c r="Z680" s="8"/>
      <c r="AA680" s="8"/>
    </row>
    <row r="681" spans="26:27" ht="12.75">
      <c r="Z681" s="8"/>
      <c r="AA681" s="8"/>
    </row>
    <row r="682" spans="26:27" ht="12.75">
      <c r="Z682" s="8"/>
      <c r="AA682" s="8"/>
    </row>
    <row r="683" spans="26:27" ht="12.75">
      <c r="Z683" s="8"/>
      <c r="AA683" s="8"/>
    </row>
    <row r="684" spans="26:27" ht="12.75">
      <c r="Z684" s="8"/>
      <c r="AA684" s="8"/>
    </row>
    <row r="685" spans="26:27" ht="12.75">
      <c r="Z685" s="8"/>
      <c r="AA685" s="8"/>
    </row>
    <row r="686" spans="26:27" ht="12.75">
      <c r="Z686" s="8"/>
      <c r="AA686" s="8"/>
    </row>
    <row r="687" spans="26:27" ht="12.75">
      <c r="Z687" s="8"/>
      <c r="AA687" s="8"/>
    </row>
    <row r="688" spans="26:27" ht="12.75">
      <c r="Z688" s="8"/>
      <c r="AA688" s="8"/>
    </row>
    <row r="689" spans="26:27" ht="12.75">
      <c r="Z689" s="8"/>
      <c r="AA689" s="8"/>
    </row>
    <row r="690" spans="26:27" ht="12.75">
      <c r="Z690" s="8"/>
      <c r="AA690" s="8"/>
    </row>
    <row r="691" spans="26:27" ht="12.75">
      <c r="Z691" s="8"/>
      <c r="AA691" s="8"/>
    </row>
    <row r="692" spans="26:27" ht="12.75">
      <c r="Z692" s="8"/>
      <c r="AA692" s="8"/>
    </row>
    <row r="693" spans="26:27" ht="12.75">
      <c r="Z693" s="8"/>
      <c r="AA693" s="8"/>
    </row>
    <row r="694" spans="26:27" ht="12.75">
      <c r="Z694" s="8"/>
      <c r="AA694" s="8"/>
    </row>
    <row r="695" spans="26:27" ht="12.75">
      <c r="Z695" s="8"/>
      <c r="AA695" s="8"/>
    </row>
    <row r="696" spans="26:27" ht="12.75">
      <c r="Z696" s="8"/>
      <c r="AA696" s="8"/>
    </row>
    <row r="697" spans="26:27" ht="12.75">
      <c r="Z697" s="8"/>
      <c r="AA697" s="8"/>
    </row>
    <row r="698" spans="26:27" ht="12.75">
      <c r="Z698" s="8"/>
      <c r="AA698" s="8"/>
    </row>
    <row r="699" spans="26:27" ht="12.75">
      <c r="Z699" s="8"/>
      <c r="AA699" s="8"/>
    </row>
    <row r="700" spans="26:27" ht="12.75">
      <c r="Z700" s="8"/>
      <c r="AA700" s="8"/>
    </row>
    <row r="701" spans="26:27" ht="12.75">
      <c r="Z701" s="8"/>
      <c r="AA701" s="8"/>
    </row>
    <row r="702" spans="26:27" ht="12.75">
      <c r="Z702" s="8"/>
      <c r="AA702" s="8"/>
    </row>
    <row r="703" spans="26:27" ht="12.75">
      <c r="Z703" s="8"/>
      <c r="AA703" s="8"/>
    </row>
    <row r="704" spans="26:27" ht="12.75">
      <c r="Z704" s="8"/>
      <c r="AA704" s="8"/>
    </row>
    <row r="705" spans="26:27" ht="12.75">
      <c r="Z705" s="8"/>
      <c r="AA705" s="8"/>
    </row>
    <row r="706" spans="26:27" ht="12.75">
      <c r="Z706" s="8"/>
      <c r="AA706" s="8"/>
    </row>
    <row r="707" spans="26:27" ht="12.75">
      <c r="Z707" s="8"/>
      <c r="AA707" s="8"/>
    </row>
    <row r="708" spans="26:27" ht="12.75">
      <c r="Z708" s="8"/>
      <c r="AA708" s="8"/>
    </row>
    <row r="709" spans="26:27" ht="12.75">
      <c r="Z709" s="8"/>
      <c r="AA709" s="8"/>
    </row>
    <row r="710" spans="26:27" ht="12.75">
      <c r="Z710" s="8"/>
      <c r="AA710" s="8"/>
    </row>
    <row r="711" spans="26:27" ht="12.75">
      <c r="Z711" s="8"/>
      <c r="AA711" s="8"/>
    </row>
    <row r="712" spans="26:27" ht="12.75">
      <c r="Z712" s="8"/>
      <c r="AA712" s="8"/>
    </row>
    <row r="713" spans="26:27" ht="12.75">
      <c r="Z713" s="8"/>
      <c r="AA713" s="8"/>
    </row>
    <row r="714" spans="26:27" ht="12.75">
      <c r="Z714" s="8"/>
      <c r="AA714" s="8"/>
    </row>
    <row r="715" spans="26:27" ht="12.75">
      <c r="Z715" s="8"/>
      <c r="AA715" s="8"/>
    </row>
    <row r="716" spans="26:27" ht="12.75">
      <c r="Z716" s="8"/>
      <c r="AA716" s="8"/>
    </row>
    <row r="717" spans="26:27" ht="12.75">
      <c r="Z717" s="8"/>
      <c r="AA717" s="8"/>
    </row>
    <row r="718" spans="26:27" ht="12.75">
      <c r="Z718" s="8"/>
      <c r="AA718" s="8"/>
    </row>
    <row r="719" spans="26:27" ht="12.75">
      <c r="Z719" s="8"/>
      <c r="AA719" s="8"/>
    </row>
    <row r="720" spans="26:27" ht="12.75">
      <c r="Z720" s="8"/>
      <c r="AA720" s="8"/>
    </row>
    <row r="721" spans="26:27" ht="12.75">
      <c r="Z721" s="8"/>
      <c r="AA721" s="8"/>
    </row>
    <row r="722" spans="26:27" ht="12.75">
      <c r="Z722" s="8"/>
      <c r="AA722" s="8"/>
    </row>
    <row r="723" spans="26:27" ht="12.75">
      <c r="Z723" s="8"/>
      <c r="AA723" s="8"/>
    </row>
    <row r="724" spans="26:27" ht="12.75">
      <c r="Z724" s="8"/>
      <c r="AA724" s="8"/>
    </row>
    <row r="725" spans="26:27" ht="12.75">
      <c r="Z725" s="8"/>
      <c r="AA725" s="8"/>
    </row>
    <row r="726" spans="26:27" ht="12.75">
      <c r="Z726" s="8"/>
      <c r="AA726" s="8"/>
    </row>
    <row r="727" spans="26:27" ht="12.75">
      <c r="Z727" s="8"/>
      <c r="AA727" s="8"/>
    </row>
    <row r="728" spans="26:27" ht="12.75">
      <c r="Z728" s="8"/>
      <c r="AA728" s="8"/>
    </row>
    <row r="729" spans="26:27" ht="12.75">
      <c r="Z729" s="8"/>
      <c r="AA729" s="8"/>
    </row>
    <row r="730" spans="26:27" ht="12.75">
      <c r="Z730" s="8"/>
      <c r="AA730" s="8"/>
    </row>
    <row r="731" spans="26:27" ht="12.75">
      <c r="Z731" s="8"/>
      <c r="AA731" s="8"/>
    </row>
    <row r="732" spans="26:27" ht="12.75">
      <c r="Z732" s="8"/>
      <c r="AA732" s="8"/>
    </row>
    <row r="733" spans="26:27" ht="12.75">
      <c r="Z733" s="8"/>
      <c r="AA733" s="8"/>
    </row>
    <row r="734" spans="26:27" ht="12.75">
      <c r="Z734" s="8"/>
      <c r="AA734" s="8"/>
    </row>
    <row r="735" spans="26:27" ht="12.75">
      <c r="Z735" s="8"/>
      <c r="AA735" s="8"/>
    </row>
    <row r="736" spans="26:27" ht="12.75">
      <c r="Z736" s="8"/>
      <c r="AA736" s="8"/>
    </row>
    <row r="737" spans="26:27" ht="12.75">
      <c r="Z737" s="8"/>
      <c r="AA737" s="8"/>
    </row>
    <row r="738" spans="26:27" ht="12.75">
      <c r="Z738" s="8"/>
      <c r="AA738" s="8"/>
    </row>
    <row r="739" spans="26:27" ht="12.75">
      <c r="Z739" s="8"/>
      <c r="AA739" s="8"/>
    </row>
    <row r="740" spans="26:27" ht="12.75">
      <c r="Z740" s="8"/>
      <c r="AA740" s="8"/>
    </row>
    <row r="741" spans="26:27" ht="12.75">
      <c r="Z741" s="8"/>
      <c r="AA741" s="8"/>
    </row>
    <row r="742" spans="26:27" ht="12.75">
      <c r="Z742" s="8"/>
      <c r="AA742" s="8"/>
    </row>
    <row r="743" spans="26:27" ht="12.75">
      <c r="Z743" s="8"/>
      <c r="AA743" s="8"/>
    </row>
    <row r="744" spans="26:27" ht="12.75">
      <c r="Z744" s="8"/>
      <c r="AA744" s="8"/>
    </row>
    <row r="745" spans="26:27" ht="12.75">
      <c r="Z745" s="8"/>
      <c r="AA745" s="8"/>
    </row>
    <row r="746" spans="26:27" ht="12.75">
      <c r="Z746" s="8"/>
      <c r="AA746" s="8"/>
    </row>
    <row r="747" spans="26:27" ht="12.75">
      <c r="Z747" s="8"/>
      <c r="AA747" s="8"/>
    </row>
    <row r="748" spans="26:27" ht="12.75">
      <c r="Z748" s="8"/>
      <c r="AA748" s="8"/>
    </row>
    <row r="749" spans="26:27" ht="12.75">
      <c r="Z749" s="8"/>
      <c r="AA749" s="8"/>
    </row>
    <row r="750" spans="26:27" ht="12.75">
      <c r="Z750" s="8"/>
      <c r="AA750" s="8"/>
    </row>
    <row r="751" spans="26:27" ht="12.75">
      <c r="Z751" s="8"/>
      <c r="AA751" s="8"/>
    </row>
    <row r="752" spans="26:27" ht="12.75">
      <c r="Z752" s="8"/>
      <c r="AA752" s="8"/>
    </row>
    <row r="753" spans="26:27" ht="12.75">
      <c r="Z753" s="8"/>
      <c r="AA753" s="8"/>
    </row>
    <row r="754" spans="26:27" ht="12.75">
      <c r="Z754" s="8"/>
      <c r="AA754" s="8"/>
    </row>
    <row r="755" spans="26:27" ht="12.75">
      <c r="Z755" s="8"/>
      <c r="AA755" s="8"/>
    </row>
    <row r="756" spans="26:27" ht="12.75">
      <c r="Z756" s="8"/>
      <c r="AA756" s="8"/>
    </row>
    <row r="757" spans="26:27" ht="12.75">
      <c r="Z757" s="8"/>
      <c r="AA757" s="8"/>
    </row>
    <row r="758" spans="26:27" ht="12.75">
      <c r="Z758" s="8"/>
      <c r="AA758" s="8"/>
    </row>
    <row r="759" spans="26:27" ht="12.75">
      <c r="Z759" s="8"/>
      <c r="AA759" s="8"/>
    </row>
    <row r="760" spans="26:27" ht="12.75">
      <c r="Z760" s="8"/>
      <c r="AA760" s="8"/>
    </row>
    <row r="761" spans="26:27" ht="12.75">
      <c r="Z761" s="8"/>
      <c r="AA761" s="8"/>
    </row>
    <row r="762" spans="26:27" ht="12.75">
      <c r="Z762" s="8"/>
      <c r="AA762" s="8"/>
    </row>
    <row r="763" spans="26:27" ht="12.75">
      <c r="Z763" s="8"/>
      <c r="AA763" s="8"/>
    </row>
    <row r="764" spans="26:27" ht="12.75">
      <c r="Z764" s="8"/>
      <c r="AA764" s="8"/>
    </row>
    <row r="765" spans="26:27" ht="12.75">
      <c r="Z765" s="8"/>
      <c r="AA765" s="8"/>
    </row>
    <row r="766" spans="26:27" ht="12.75">
      <c r="Z766" s="8"/>
      <c r="AA766" s="8"/>
    </row>
    <row r="767" spans="26:27" ht="12.75">
      <c r="Z767" s="8"/>
      <c r="AA767" s="8"/>
    </row>
    <row r="768" spans="26:27" ht="12.75">
      <c r="Z768" s="8"/>
      <c r="AA768" s="8"/>
    </row>
    <row r="769" spans="26:27" ht="12.75">
      <c r="Z769" s="8"/>
      <c r="AA769" s="8"/>
    </row>
    <row r="770" spans="26:27" ht="12.75">
      <c r="Z770" s="8"/>
      <c r="AA770" s="8"/>
    </row>
    <row r="771" spans="26:27" ht="12.75">
      <c r="Z771" s="8"/>
      <c r="AA771" s="8"/>
    </row>
    <row r="772" spans="26:27" ht="12.75">
      <c r="Z772" s="8"/>
      <c r="AA772" s="8"/>
    </row>
    <row r="773" spans="26:27" ht="12.75">
      <c r="Z773" s="8"/>
      <c r="AA773" s="8"/>
    </row>
    <row r="774" spans="26:27" ht="12.75">
      <c r="Z774" s="8"/>
      <c r="AA774" s="8"/>
    </row>
    <row r="775" spans="26:27" ht="12.75">
      <c r="Z775" s="8"/>
      <c r="AA775" s="8"/>
    </row>
    <row r="776" spans="26:27" ht="12.75">
      <c r="Z776" s="8"/>
      <c r="AA776" s="8"/>
    </row>
    <row r="777" spans="26:27" ht="12.75">
      <c r="Z777" s="8"/>
      <c r="AA777" s="8"/>
    </row>
    <row r="778" spans="26:27" ht="12.75">
      <c r="Z778" s="8"/>
      <c r="AA778" s="8"/>
    </row>
    <row r="779" spans="26:27" ht="12.75">
      <c r="Z779" s="8"/>
      <c r="AA779" s="8"/>
    </row>
    <row r="780" spans="26:27" ht="12.75">
      <c r="Z780" s="8"/>
      <c r="AA780" s="8"/>
    </row>
    <row r="781" spans="26:27" ht="12.75">
      <c r="Z781" s="8"/>
      <c r="AA781" s="8"/>
    </row>
    <row r="782" spans="26:27" ht="12.75">
      <c r="Z782" s="8"/>
      <c r="AA782" s="8"/>
    </row>
    <row r="783" spans="26:27" ht="12.75">
      <c r="Z783" s="8"/>
      <c r="AA783" s="8"/>
    </row>
    <row r="784" spans="26:27" ht="12.75">
      <c r="Z784" s="8"/>
      <c r="AA784" s="8"/>
    </row>
    <row r="785" spans="26:27" ht="12.75">
      <c r="Z785" s="8"/>
      <c r="AA785" s="8"/>
    </row>
    <row r="786" spans="26:27" ht="12.75">
      <c r="Z786" s="8"/>
      <c r="AA786" s="8"/>
    </row>
    <row r="787" spans="26:27" ht="12.75">
      <c r="Z787" s="8"/>
      <c r="AA787" s="8"/>
    </row>
    <row r="788" spans="26:27" ht="12.75">
      <c r="Z788" s="8"/>
      <c r="AA788" s="8"/>
    </row>
    <row r="789" spans="26:27" ht="12.75">
      <c r="Z789" s="8"/>
      <c r="AA789" s="8"/>
    </row>
    <row r="790" spans="26:27" ht="12.75">
      <c r="Z790" s="8"/>
      <c r="AA790" s="8"/>
    </row>
    <row r="791" spans="26:27" ht="12.75">
      <c r="Z791" s="8"/>
      <c r="AA791" s="8"/>
    </row>
    <row r="792" spans="26:27" ht="12.75">
      <c r="Z792" s="8"/>
      <c r="AA792" s="8"/>
    </row>
    <row r="793" spans="26:27" ht="12.75">
      <c r="Z793" s="8"/>
      <c r="AA793" s="8"/>
    </row>
    <row r="794" spans="26:27" ht="12.75">
      <c r="Z794" s="8"/>
      <c r="AA794" s="8"/>
    </row>
    <row r="795" spans="26:27" ht="12.75">
      <c r="Z795" s="8"/>
      <c r="AA795" s="8"/>
    </row>
    <row r="796" spans="26:27" ht="12.75">
      <c r="Z796" s="8"/>
      <c r="AA796" s="8"/>
    </row>
    <row r="797" spans="26:27" ht="12.75">
      <c r="Z797" s="8"/>
      <c r="AA797" s="8"/>
    </row>
    <row r="798" spans="26:27" ht="12.75">
      <c r="Z798" s="8"/>
      <c r="AA798" s="8"/>
    </row>
    <row r="799" spans="26:27" ht="12.75">
      <c r="Z799" s="8"/>
      <c r="AA799" s="8"/>
    </row>
    <row r="800" spans="26:27" ht="12.75">
      <c r="Z800" s="8"/>
      <c r="AA800" s="8"/>
    </row>
    <row r="801" spans="26:27" ht="12.75">
      <c r="Z801" s="8"/>
      <c r="AA801" s="8"/>
    </row>
    <row r="802" spans="26:27" ht="12.75">
      <c r="Z802" s="8"/>
      <c r="AA802" s="8"/>
    </row>
    <row r="803" spans="26:27" ht="12.75">
      <c r="Z803" s="8"/>
      <c r="AA803" s="8"/>
    </row>
    <row r="804" spans="26:27" ht="12.75">
      <c r="Z804" s="8"/>
      <c r="AA804" s="8"/>
    </row>
    <row r="805" spans="26:27" ht="12.75">
      <c r="Z805" s="8"/>
      <c r="AA805" s="8"/>
    </row>
    <row r="806" spans="26:27" ht="12.75">
      <c r="Z806" s="8"/>
      <c r="AA806" s="8"/>
    </row>
    <row r="807" spans="26:27" ht="12.75">
      <c r="Z807" s="8"/>
      <c r="AA807" s="8"/>
    </row>
    <row r="808" spans="26:27" ht="12.75">
      <c r="Z808" s="8"/>
      <c r="AA808" s="8"/>
    </row>
    <row r="809" spans="26:27" ht="12.75">
      <c r="Z809" s="8"/>
      <c r="AA809" s="8"/>
    </row>
    <row r="810" spans="26:27" ht="12.75">
      <c r="Z810" s="8"/>
      <c r="AA810" s="8"/>
    </row>
    <row r="811" spans="26:27" ht="12.75">
      <c r="Z811" s="8"/>
      <c r="AA811" s="8"/>
    </row>
    <row r="812" spans="26:27" ht="12.75">
      <c r="Z812" s="8"/>
      <c r="AA812" s="8"/>
    </row>
    <row r="813" spans="26:27" ht="12.75">
      <c r="Z813" s="8"/>
      <c r="AA813" s="8"/>
    </row>
    <row r="814" spans="26:27" ht="12.75">
      <c r="Z814" s="8"/>
      <c r="AA814" s="8"/>
    </row>
    <row r="815" spans="26:27" ht="12.75">
      <c r="Z815" s="8"/>
      <c r="AA815" s="8"/>
    </row>
    <row r="816" spans="26:27" ht="12.75">
      <c r="Z816" s="8"/>
      <c r="AA816" s="8"/>
    </row>
    <row r="817" spans="26:27" ht="12.75">
      <c r="Z817" s="8"/>
      <c r="AA817" s="8"/>
    </row>
    <row r="818" spans="26:27" ht="12.75">
      <c r="Z818" s="8"/>
      <c r="AA818" s="8"/>
    </row>
    <row r="819" spans="26:27" ht="12.75">
      <c r="Z819" s="8"/>
      <c r="AA819" s="8"/>
    </row>
    <row r="820" spans="26:27" ht="12.75">
      <c r="Z820" s="8"/>
      <c r="AA820" s="8"/>
    </row>
    <row r="821" spans="26:27" ht="12.75">
      <c r="Z821" s="8"/>
      <c r="AA821" s="8"/>
    </row>
    <row r="822" spans="26:27" ht="12.75">
      <c r="Z822" s="8"/>
      <c r="AA822" s="8"/>
    </row>
    <row r="823" spans="26:27" ht="12.75">
      <c r="Z823" s="8"/>
      <c r="AA823" s="8"/>
    </row>
    <row r="824" spans="26:27" ht="12.75">
      <c r="Z824" s="8"/>
      <c r="AA824" s="8"/>
    </row>
    <row r="825" spans="26:27" ht="12.75">
      <c r="Z825" s="8"/>
      <c r="AA825" s="8"/>
    </row>
    <row r="826" spans="26:27" ht="12.75">
      <c r="Z826" s="8"/>
      <c r="AA826" s="8"/>
    </row>
    <row r="827" spans="26:27" ht="12.75">
      <c r="Z827" s="8"/>
      <c r="AA827" s="8"/>
    </row>
    <row r="828" spans="26:27" ht="12.75">
      <c r="Z828" s="8"/>
      <c r="AA828" s="8"/>
    </row>
    <row r="829" spans="26:27" ht="12.75">
      <c r="Z829" s="8"/>
      <c r="AA829" s="8"/>
    </row>
    <row r="830" spans="26:27" ht="12.75">
      <c r="Z830" s="8"/>
      <c r="AA830" s="8"/>
    </row>
    <row r="831" spans="26:27" ht="12.75">
      <c r="Z831" s="8"/>
      <c r="AA831" s="8"/>
    </row>
    <row r="832" spans="26:27" ht="12.75">
      <c r="Z832" s="8"/>
      <c r="AA832" s="8"/>
    </row>
    <row r="833" spans="26:27" ht="12.75">
      <c r="Z833" s="8"/>
      <c r="AA833" s="8"/>
    </row>
    <row r="834" spans="26:27" ht="12.75">
      <c r="Z834" s="8"/>
      <c r="AA834" s="8"/>
    </row>
    <row r="835" spans="26:27" ht="12.75">
      <c r="Z835" s="8"/>
      <c r="AA835" s="8"/>
    </row>
    <row r="836" spans="26:27" ht="12.75">
      <c r="Z836" s="8"/>
      <c r="AA836" s="8"/>
    </row>
    <row r="837" spans="26:27" ht="12.75">
      <c r="Z837" s="8"/>
      <c r="AA837" s="8"/>
    </row>
    <row r="838" spans="26:27" ht="12.75">
      <c r="Z838" s="8"/>
      <c r="AA838" s="8"/>
    </row>
    <row r="839" spans="26:27" ht="12.75">
      <c r="Z839" s="8"/>
      <c r="AA839" s="8"/>
    </row>
    <row r="840" spans="26:27" ht="12.75">
      <c r="Z840" s="8"/>
      <c r="AA840" s="8"/>
    </row>
    <row r="841" spans="26:27" ht="12.75">
      <c r="Z841" s="8"/>
      <c r="AA841" s="8"/>
    </row>
    <row r="842" spans="26:27" ht="12.75">
      <c r="Z842" s="8"/>
      <c r="AA842" s="8"/>
    </row>
    <row r="843" spans="26:27" ht="12.75">
      <c r="Z843" s="8"/>
      <c r="AA843" s="8"/>
    </row>
    <row r="844" spans="26:27" ht="12.75">
      <c r="Z844" s="8"/>
      <c r="AA844" s="8"/>
    </row>
    <row r="845" spans="26:27" ht="12.75">
      <c r="Z845" s="8"/>
      <c r="AA845" s="8"/>
    </row>
    <row r="846" spans="26:27" ht="12.75">
      <c r="Z846" s="8"/>
      <c r="AA846" s="8"/>
    </row>
    <row r="847" spans="26:27" ht="12.75">
      <c r="Z847" s="8"/>
      <c r="AA847" s="8"/>
    </row>
    <row r="848" spans="26:27" ht="12.75">
      <c r="Z848" s="8"/>
      <c r="AA848" s="8"/>
    </row>
    <row r="849" spans="26:27" ht="12.75">
      <c r="Z849" s="8"/>
      <c r="AA849" s="8"/>
    </row>
    <row r="850" spans="26:27" ht="12.75">
      <c r="Z850" s="8"/>
      <c r="AA850" s="8"/>
    </row>
    <row r="851" spans="26:27" ht="12.75">
      <c r="Z851" s="8"/>
      <c r="AA851" s="8"/>
    </row>
    <row r="852" spans="26:27" ht="12.75">
      <c r="Z852" s="8"/>
      <c r="AA852" s="8"/>
    </row>
    <row r="853" spans="26:27" ht="12.75">
      <c r="Z853" s="8"/>
      <c r="AA853" s="8"/>
    </row>
    <row r="854" spans="26:27" ht="12.75">
      <c r="Z854" s="8"/>
      <c r="AA854" s="8"/>
    </row>
    <row r="855" spans="26:27" ht="12.75">
      <c r="Z855" s="8"/>
      <c r="AA855" s="8"/>
    </row>
    <row r="856" spans="26:27" ht="12.75">
      <c r="Z856" s="8"/>
      <c r="AA856" s="8"/>
    </row>
    <row r="857" spans="26:27" ht="12.75">
      <c r="Z857" s="8"/>
      <c r="AA857" s="8"/>
    </row>
    <row r="858" spans="26:27" ht="12.75">
      <c r="Z858" s="8"/>
      <c r="AA858" s="8"/>
    </row>
    <row r="859" spans="26:27" ht="12.75">
      <c r="Z859" s="8"/>
      <c r="AA859" s="8"/>
    </row>
    <row r="860" spans="26:27" ht="12.75">
      <c r="Z860" s="8"/>
      <c r="AA860" s="8"/>
    </row>
    <row r="861" spans="26:27" ht="12.75">
      <c r="Z861" s="8"/>
      <c r="AA861" s="8"/>
    </row>
    <row r="862" spans="26:27" ht="12.75">
      <c r="Z862" s="8"/>
      <c r="AA862" s="8"/>
    </row>
    <row r="863" spans="26:27" ht="12.75">
      <c r="Z863" s="8"/>
      <c r="AA863" s="8"/>
    </row>
    <row r="864" spans="26:27" ht="12.75">
      <c r="Z864" s="8"/>
      <c r="AA864" s="8"/>
    </row>
    <row r="865" spans="26:27" ht="12.75">
      <c r="Z865" s="8"/>
      <c r="AA865" s="8"/>
    </row>
    <row r="866" spans="26:27" ht="12.75">
      <c r="Z866" s="8"/>
      <c r="AA866" s="8"/>
    </row>
    <row r="867" spans="26:27" ht="12.75">
      <c r="Z867" s="8"/>
      <c r="AA867" s="8"/>
    </row>
    <row r="868" spans="26:27" ht="12.75">
      <c r="Z868" s="8"/>
      <c r="AA868" s="8"/>
    </row>
    <row r="869" spans="26:27" ht="12.75">
      <c r="Z869" s="8"/>
      <c r="AA869" s="8"/>
    </row>
    <row r="870" spans="26:27" ht="12.75">
      <c r="Z870" s="8"/>
      <c r="AA870" s="8"/>
    </row>
    <row r="871" spans="26:27" ht="12.75">
      <c r="Z871" s="8"/>
      <c r="AA871" s="8"/>
    </row>
    <row r="872" spans="26:27" ht="12.75">
      <c r="Z872" s="8"/>
      <c r="AA872" s="8"/>
    </row>
    <row r="873" spans="26:27" ht="12.75">
      <c r="Z873" s="8"/>
      <c r="AA873" s="8"/>
    </row>
    <row r="874" spans="26:27" ht="12.75">
      <c r="Z874" s="8"/>
      <c r="AA874" s="8"/>
    </row>
    <row r="875" spans="26:27" ht="12.75">
      <c r="Z875" s="8"/>
      <c r="AA875" s="8"/>
    </row>
    <row r="876" spans="26:27" ht="12.75">
      <c r="Z876" s="8"/>
      <c r="AA876" s="8"/>
    </row>
    <row r="877" spans="26:27" ht="12.75">
      <c r="Z877" s="8"/>
      <c r="AA877" s="8"/>
    </row>
    <row r="878" spans="26:27" ht="12.75">
      <c r="Z878" s="8"/>
      <c r="AA878" s="8"/>
    </row>
    <row r="879" spans="26:27" ht="12.75">
      <c r="Z879" s="8"/>
      <c r="AA879" s="8"/>
    </row>
    <row r="880" spans="26:27" ht="12.75">
      <c r="Z880" s="8"/>
      <c r="AA880" s="8"/>
    </row>
    <row r="881" spans="26:27" ht="12.75">
      <c r="Z881" s="8"/>
      <c r="AA881" s="8"/>
    </row>
    <row r="882" spans="26:27" ht="12.75">
      <c r="Z882" s="8"/>
      <c r="AA882" s="8"/>
    </row>
    <row r="883" spans="26:27" ht="12.75">
      <c r="Z883" s="8"/>
      <c r="AA883" s="8"/>
    </row>
    <row r="884" spans="26:27" ht="12.75">
      <c r="Z884" s="8"/>
      <c r="AA884" s="8"/>
    </row>
    <row r="885" spans="26:27" ht="12.75">
      <c r="Z885" s="8"/>
      <c r="AA885" s="8"/>
    </row>
    <row r="886" spans="26:27" ht="12.75">
      <c r="Z886" s="8"/>
      <c r="AA886" s="8"/>
    </row>
    <row r="887" spans="26:27" ht="12.75">
      <c r="Z887" s="8"/>
      <c r="AA887" s="8"/>
    </row>
    <row r="888" spans="26:27" ht="12.75">
      <c r="Z888" s="8"/>
      <c r="AA888" s="8"/>
    </row>
    <row r="889" spans="26:27" ht="12.75">
      <c r="Z889" s="8"/>
      <c r="AA889" s="8"/>
    </row>
    <row r="890" spans="26:27" ht="12.75">
      <c r="Z890" s="8"/>
      <c r="AA890" s="8"/>
    </row>
    <row r="891" spans="26:27" ht="12.75">
      <c r="Z891" s="8"/>
      <c r="AA891" s="8"/>
    </row>
    <row r="892" spans="26:27" ht="12.75">
      <c r="Z892" s="8"/>
      <c r="AA892" s="8"/>
    </row>
    <row r="893" spans="26:27" ht="12.75">
      <c r="Z893" s="8"/>
      <c r="AA893" s="8"/>
    </row>
    <row r="894" spans="26:27" ht="12.75">
      <c r="Z894" s="8"/>
      <c r="AA894" s="8"/>
    </row>
    <row r="895" spans="26:27" ht="12.75">
      <c r="Z895" s="8"/>
      <c r="AA895" s="8"/>
    </row>
    <row r="896" spans="26:27" ht="12.75">
      <c r="Z896" s="8"/>
      <c r="AA896" s="8"/>
    </row>
    <row r="897" spans="26:27" ht="12.75">
      <c r="Z897" s="8"/>
      <c r="AA897" s="8"/>
    </row>
    <row r="898" spans="26:27" ht="12.75">
      <c r="Z898" s="8"/>
      <c r="AA898" s="8"/>
    </row>
    <row r="899" spans="26:27" ht="12.75">
      <c r="Z899" s="8"/>
      <c r="AA899" s="8"/>
    </row>
    <row r="900" spans="26:27" ht="12.75">
      <c r="Z900" s="8"/>
      <c r="AA900" s="8"/>
    </row>
    <row r="901" spans="26:27" ht="12.75">
      <c r="Z901" s="8"/>
      <c r="AA901" s="8"/>
    </row>
    <row r="902" spans="26:27" ht="12.75">
      <c r="Z902" s="8"/>
      <c r="AA902" s="8"/>
    </row>
    <row r="903" spans="26:27" ht="12.75">
      <c r="Z903" s="8"/>
      <c r="AA903" s="8"/>
    </row>
    <row r="904" spans="26:27" ht="12.75">
      <c r="Z904" s="8"/>
      <c r="AA904" s="8"/>
    </row>
    <row r="905" spans="26:27" ht="12.75">
      <c r="Z905" s="8"/>
      <c r="AA905" s="8"/>
    </row>
    <row r="906" spans="26:27" ht="12.75">
      <c r="Z906" s="8"/>
      <c r="AA906" s="8"/>
    </row>
    <row r="907" spans="26:27" ht="12.75">
      <c r="Z907" s="8"/>
      <c r="AA907" s="8"/>
    </row>
    <row r="908" spans="26:27" ht="12.75">
      <c r="Z908" s="8"/>
      <c r="AA908" s="8"/>
    </row>
    <row r="909" spans="26:27" ht="12.75">
      <c r="Z909" s="8"/>
      <c r="AA909" s="8"/>
    </row>
    <row r="910" spans="26:27" ht="12.75">
      <c r="Z910" s="8"/>
      <c r="AA910" s="8"/>
    </row>
    <row r="911" spans="26:27" ht="12.75">
      <c r="Z911" s="8"/>
      <c r="AA911" s="8"/>
    </row>
    <row r="912" spans="26:27" ht="12.75">
      <c r="Z912" s="8"/>
      <c r="AA912" s="8"/>
    </row>
    <row r="913" spans="26:27" ht="12.75">
      <c r="Z913" s="8"/>
      <c r="AA913" s="8"/>
    </row>
    <row r="914" spans="26:27" ht="12.75">
      <c r="Z914" s="8"/>
      <c r="AA914" s="8"/>
    </row>
    <row r="915" spans="26:27" ht="12.75">
      <c r="Z915" s="8"/>
      <c r="AA915" s="8"/>
    </row>
    <row r="916" spans="26:27" ht="12.75">
      <c r="Z916" s="8"/>
      <c r="AA916" s="8"/>
    </row>
    <row r="917" spans="26:27" ht="12.75">
      <c r="Z917" s="8"/>
      <c r="AA917" s="8"/>
    </row>
    <row r="918" spans="26:27" ht="12.75">
      <c r="Z918" s="8"/>
      <c r="AA918" s="8"/>
    </row>
    <row r="919" spans="26:27" ht="12.75">
      <c r="Z919" s="8"/>
      <c r="AA919" s="8"/>
    </row>
    <row r="920" spans="26:27" ht="12.75">
      <c r="Z920" s="8"/>
      <c r="AA920" s="8"/>
    </row>
    <row r="921" spans="26:27" ht="12.75">
      <c r="Z921" s="8"/>
      <c r="AA921" s="8"/>
    </row>
    <row r="922" spans="26:27" ht="12.75">
      <c r="Z922" s="8"/>
      <c r="AA922" s="8"/>
    </row>
    <row r="923" spans="26:27" ht="12.75">
      <c r="Z923" s="8"/>
      <c r="AA923" s="8"/>
    </row>
    <row r="924" spans="26:27" ht="12.75">
      <c r="Z924" s="8"/>
      <c r="AA924" s="8"/>
    </row>
    <row r="925" spans="26:27" ht="12.75">
      <c r="Z925" s="8"/>
      <c r="AA925" s="8"/>
    </row>
    <row r="926" spans="26:27" ht="12.75">
      <c r="Z926" s="8"/>
      <c r="AA926" s="8"/>
    </row>
    <row r="927" spans="26:27" ht="12.75">
      <c r="Z927" s="8"/>
      <c r="AA927" s="8"/>
    </row>
    <row r="928" spans="26:27" ht="12.75">
      <c r="Z928" s="8"/>
      <c r="AA928" s="8"/>
    </row>
    <row r="929" spans="26:27" ht="12.75">
      <c r="Z929" s="8"/>
      <c r="AA929" s="8"/>
    </row>
    <row r="930" spans="26:27" ht="12.75">
      <c r="Z930" s="8"/>
      <c r="AA930" s="8"/>
    </row>
    <row r="931" spans="26:27" ht="12.75">
      <c r="Z931" s="8"/>
      <c r="AA931" s="8"/>
    </row>
    <row r="932" spans="26:27" ht="12.75">
      <c r="Z932" s="8"/>
      <c r="AA932" s="8"/>
    </row>
    <row r="933" spans="26:27" ht="12.75">
      <c r="Z933" s="8"/>
      <c r="AA933" s="8"/>
    </row>
    <row r="934" spans="26:27" ht="12.75">
      <c r="Z934" s="8"/>
      <c r="AA934" s="8"/>
    </row>
    <row r="935" spans="26:27" ht="12.75">
      <c r="Z935" s="8"/>
      <c r="AA935" s="8"/>
    </row>
    <row r="936" spans="26:27" ht="12.75">
      <c r="Z936" s="8"/>
      <c r="AA936" s="8"/>
    </row>
    <row r="937" spans="26:27" ht="12.75">
      <c r="Z937" s="8"/>
      <c r="AA937" s="8"/>
    </row>
    <row r="938" spans="26:27" ht="12.75">
      <c r="Z938" s="8"/>
      <c r="AA938" s="8"/>
    </row>
    <row r="939" spans="26:27" ht="12.75">
      <c r="Z939" s="8"/>
      <c r="AA939" s="8"/>
    </row>
    <row r="940" spans="26:27" ht="12.75">
      <c r="Z940" s="8"/>
      <c r="AA940" s="8"/>
    </row>
    <row r="941" spans="26:27" ht="12.75">
      <c r="Z941" s="8"/>
      <c r="AA941" s="8"/>
    </row>
    <row r="942" spans="26:27" ht="12.75">
      <c r="Z942" s="8"/>
      <c r="AA942" s="8"/>
    </row>
    <row r="943" spans="26:27" ht="12.75">
      <c r="Z943" s="8"/>
      <c r="AA943" s="8"/>
    </row>
    <row r="944" spans="26:27" ht="12.75">
      <c r="Z944" s="8"/>
      <c r="AA944" s="8"/>
    </row>
    <row r="945" spans="26:27" ht="12.75">
      <c r="Z945" s="8"/>
      <c r="AA945" s="8"/>
    </row>
    <row r="946" spans="26:27" ht="12.75">
      <c r="Z946" s="8"/>
      <c r="AA946" s="8"/>
    </row>
    <row r="947" spans="26:27" ht="12.75">
      <c r="Z947" s="8"/>
      <c r="AA947" s="8"/>
    </row>
    <row r="948" spans="26:27" ht="12.75">
      <c r="Z948" s="8"/>
      <c r="AA948" s="8"/>
    </row>
    <row r="949" spans="26:27" ht="12.75">
      <c r="Z949" s="8"/>
      <c r="AA949" s="8"/>
    </row>
    <row r="950" spans="26:27" ht="12.75">
      <c r="Z950" s="8"/>
      <c r="AA950" s="8"/>
    </row>
    <row r="951" spans="26:27" ht="12.75">
      <c r="Z951" s="8"/>
      <c r="AA951" s="8"/>
    </row>
    <row r="952" spans="26:27" ht="12.75">
      <c r="Z952" s="8"/>
      <c r="AA952" s="8"/>
    </row>
    <row r="953" spans="26:27" ht="12.75">
      <c r="Z953" s="8"/>
      <c r="AA953" s="8"/>
    </row>
    <row r="954" spans="26:27" ht="12.75">
      <c r="Z954" s="8"/>
      <c r="AA954" s="8"/>
    </row>
    <row r="955" spans="26:27" ht="12.75">
      <c r="Z955" s="8"/>
      <c r="AA955" s="8"/>
    </row>
    <row r="956" spans="26:27" ht="12.75">
      <c r="Z956" s="8"/>
      <c r="AA956" s="8"/>
    </row>
    <row r="957" spans="26:27" ht="12.75">
      <c r="Z957" s="8"/>
      <c r="AA957" s="8"/>
    </row>
    <row r="958" spans="26:27" ht="12.75">
      <c r="Z958" s="8"/>
      <c r="AA958" s="8"/>
    </row>
    <row r="959" spans="26:27" ht="12.75">
      <c r="Z959" s="8"/>
      <c r="AA959" s="8"/>
    </row>
    <row r="960" spans="26:27" ht="12.75">
      <c r="Z960" s="8"/>
      <c r="AA960" s="8"/>
    </row>
    <row r="961" spans="26:27" ht="12.75">
      <c r="Z961" s="8"/>
      <c r="AA961" s="8"/>
    </row>
    <row r="962" spans="26:27" ht="12.75">
      <c r="Z962" s="8"/>
      <c r="AA962" s="8"/>
    </row>
    <row r="963" spans="26:27" ht="12.75">
      <c r="Z963" s="8"/>
      <c r="AA963" s="8"/>
    </row>
    <row r="964" spans="26:27" ht="12.75">
      <c r="Z964" s="8"/>
      <c r="AA964" s="8"/>
    </row>
    <row r="965" spans="26:27" ht="12.75">
      <c r="Z965" s="8"/>
      <c r="AA965" s="8"/>
    </row>
    <row r="966" spans="26:27" ht="12.75">
      <c r="Z966" s="8"/>
      <c r="AA966" s="8"/>
    </row>
    <row r="967" spans="26:27" ht="12.75">
      <c r="Z967" s="8"/>
      <c r="AA967" s="8"/>
    </row>
    <row r="968" spans="26:27" ht="12.75">
      <c r="Z968" s="8"/>
      <c r="AA968" s="8"/>
    </row>
    <row r="969" spans="26:27" ht="12.75">
      <c r="Z969" s="8"/>
      <c r="AA969" s="8"/>
    </row>
    <row r="970" spans="26:27" ht="12.75">
      <c r="Z970" s="8"/>
      <c r="AA970" s="8"/>
    </row>
    <row r="971" spans="26:27" ht="12.75">
      <c r="Z971" s="8"/>
      <c r="AA971" s="8"/>
    </row>
    <row r="972" spans="26:27" ht="12.75">
      <c r="Z972" s="8"/>
      <c r="AA972" s="8"/>
    </row>
    <row r="973" spans="26:27" ht="12.75">
      <c r="Z973" s="8"/>
      <c r="AA973" s="8"/>
    </row>
    <row r="974" spans="26:27" ht="12.75">
      <c r="Z974" s="8"/>
      <c r="AA974" s="8"/>
    </row>
    <row r="975" spans="26:27" ht="12.75">
      <c r="Z975" s="8"/>
      <c r="AA975" s="8"/>
    </row>
    <row r="976" spans="26:27" ht="12.75">
      <c r="Z976" s="8"/>
      <c r="AA976" s="8"/>
    </row>
    <row r="977" spans="26:27" ht="12.75">
      <c r="Z977" s="8"/>
      <c r="AA977" s="8"/>
    </row>
    <row r="978" spans="26:27" ht="12.75">
      <c r="Z978" s="8"/>
      <c r="AA978" s="8"/>
    </row>
    <row r="979" spans="26:27" ht="12.75">
      <c r="Z979" s="8"/>
      <c r="AA979" s="8"/>
    </row>
    <row r="980" spans="26:27" ht="12.75">
      <c r="Z980" s="8"/>
      <c r="AA980" s="8"/>
    </row>
    <row r="981" spans="26:27" ht="12.75">
      <c r="Z981" s="8"/>
      <c r="AA981" s="8"/>
    </row>
    <row r="982" spans="26:27" ht="12.75">
      <c r="Z982" s="8"/>
      <c r="AA982" s="8"/>
    </row>
    <row r="983" spans="26:27" ht="12.75">
      <c r="Z983" s="8"/>
      <c r="AA983" s="8"/>
    </row>
    <row r="984" spans="26:27" ht="12.75">
      <c r="Z984" s="8"/>
      <c r="AA984" s="8"/>
    </row>
    <row r="985" spans="26:27" ht="12.75">
      <c r="Z985" s="8"/>
      <c r="AA985" s="8"/>
    </row>
    <row r="986" spans="26:27" ht="12.75">
      <c r="Z986" s="8"/>
      <c r="AA986" s="8"/>
    </row>
    <row r="987" spans="26:27" ht="12.75">
      <c r="Z987" s="8"/>
      <c r="AA987" s="8"/>
    </row>
    <row r="988" spans="26:27" ht="12.75">
      <c r="Z988" s="8"/>
      <c r="AA988" s="8"/>
    </row>
    <row r="989" spans="26:27" ht="12.75">
      <c r="Z989" s="8"/>
      <c r="AA989" s="8"/>
    </row>
    <row r="990" spans="26:27" ht="12.75">
      <c r="Z990" s="8"/>
      <c r="AA990" s="8"/>
    </row>
    <row r="991" spans="26:27" ht="12.75">
      <c r="Z991" s="8"/>
      <c r="AA991" s="8"/>
    </row>
    <row r="992" spans="26:27" ht="12.75">
      <c r="Z992" s="8"/>
      <c r="AA992" s="8"/>
    </row>
    <row r="993" spans="26:27" ht="12.75">
      <c r="Z993" s="8"/>
      <c r="AA993" s="8"/>
    </row>
    <row r="994" spans="26:27" ht="12.75">
      <c r="Z994" s="8"/>
      <c r="AA994" s="8"/>
    </row>
    <row r="995" spans="26:27" ht="12.75">
      <c r="Z995" s="8"/>
      <c r="AA995" s="8"/>
    </row>
    <row r="996" spans="26:27" ht="12.75">
      <c r="Z996" s="8"/>
      <c r="AA996" s="8"/>
    </row>
    <row r="997" spans="26:27" ht="12.75">
      <c r="Z997" s="8"/>
      <c r="AA997" s="8"/>
    </row>
    <row r="998" spans="26:27" ht="12.75">
      <c r="Z998" s="8"/>
      <c r="AA998" s="8"/>
    </row>
    <row r="999" spans="26:27" ht="12.75">
      <c r="Z999" s="8"/>
      <c r="AA999" s="8"/>
    </row>
    <row r="1000" spans="26:27" ht="12.75">
      <c r="Z1000" s="8"/>
      <c r="AA1000" s="8"/>
    </row>
    <row r="1001" spans="26:27" ht="12.75">
      <c r="Z1001" s="8"/>
      <c r="AA1001" s="8"/>
    </row>
    <row r="1002" spans="26:27" ht="12.75">
      <c r="Z1002" s="8"/>
      <c r="AA1002" s="8"/>
    </row>
    <row r="1003" spans="26:27" ht="12.75">
      <c r="Z1003" s="8"/>
      <c r="AA1003" s="8"/>
    </row>
    <row r="1004" spans="26:27" ht="12.75">
      <c r="Z1004" s="8"/>
      <c r="AA1004" s="8"/>
    </row>
    <row r="1005" spans="26:27" ht="12.75">
      <c r="Z1005" s="8"/>
      <c r="AA1005" s="8"/>
    </row>
    <row r="1006" spans="26:27" ht="12.75">
      <c r="Z1006" s="8"/>
      <c r="AA1006" s="8"/>
    </row>
    <row r="1007" spans="26:27" ht="12.75">
      <c r="Z1007" s="8"/>
      <c r="AA1007" s="8"/>
    </row>
    <row r="1008" spans="26:27" ht="12.75">
      <c r="Z1008" s="8"/>
      <c r="AA1008" s="8"/>
    </row>
    <row r="1009" spans="26:27" ht="12.75">
      <c r="Z1009" s="8"/>
      <c r="AA1009" s="8"/>
    </row>
    <row r="1010" spans="26:27" ht="12.75">
      <c r="Z1010" s="8"/>
      <c r="AA1010" s="8"/>
    </row>
    <row r="1011" spans="26:27" ht="12.75">
      <c r="Z1011" s="8"/>
      <c r="AA1011" s="8"/>
    </row>
    <row r="1012" spans="26:27" ht="12.75">
      <c r="Z1012" s="8"/>
      <c r="AA1012" s="8"/>
    </row>
    <row r="1013" spans="26:27" ht="12.75">
      <c r="Z1013" s="8"/>
      <c r="AA1013" s="8"/>
    </row>
    <row r="1014" spans="26:27" ht="12.75">
      <c r="Z1014" s="8"/>
      <c r="AA1014" s="8"/>
    </row>
    <row r="1015" spans="26:27" ht="12.75">
      <c r="Z1015" s="8"/>
      <c r="AA1015" s="8"/>
    </row>
    <row r="1016" spans="26:27" ht="12.75">
      <c r="Z1016" s="8"/>
      <c r="AA1016" s="8"/>
    </row>
    <row r="1017" spans="26:27" ht="12.75">
      <c r="Z1017" s="8"/>
      <c r="AA1017" s="8"/>
    </row>
    <row r="1018" spans="26:27" ht="12.75">
      <c r="Z1018" s="8"/>
      <c r="AA1018" s="8"/>
    </row>
    <row r="1019" spans="26:27" ht="12.75">
      <c r="Z1019" s="8"/>
      <c r="AA1019" s="8"/>
    </row>
    <row r="1020" spans="26:27" ht="12.75">
      <c r="Z1020" s="8"/>
      <c r="AA1020" s="8"/>
    </row>
    <row r="1021" spans="26:27" ht="12.75">
      <c r="Z1021" s="8"/>
      <c r="AA1021" s="8"/>
    </row>
    <row r="1022" spans="26:27" ht="12.75">
      <c r="Z1022" s="8"/>
      <c r="AA1022" s="8"/>
    </row>
    <row r="1023" spans="26:27" ht="12.75">
      <c r="Z1023" s="8"/>
      <c r="AA1023" s="8"/>
    </row>
    <row r="1024" spans="26:27" ht="12.75">
      <c r="Z1024" s="8"/>
      <c r="AA1024" s="8"/>
    </row>
    <row r="1025" spans="26:27" ht="12.75">
      <c r="Z1025" s="8"/>
      <c r="AA1025" s="8"/>
    </row>
    <row r="1026" spans="26:27" ht="12.75">
      <c r="Z1026" s="8"/>
      <c r="AA1026" s="8"/>
    </row>
    <row r="1027" spans="26:27" ht="12.75">
      <c r="Z1027" s="8"/>
      <c r="AA1027" s="8"/>
    </row>
    <row r="1028" spans="26:27" ht="12.75">
      <c r="Z1028" s="8"/>
      <c r="AA1028" s="8"/>
    </row>
    <row r="1029" spans="26:27" ht="12.75">
      <c r="Z1029" s="8"/>
      <c r="AA1029" s="8"/>
    </row>
    <row r="1030" spans="26:27" ht="12.75">
      <c r="Z1030" s="8"/>
      <c r="AA1030" s="8"/>
    </row>
    <row r="1031" spans="26:27" ht="12.75">
      <c r="Z1031" s="8"/>
      <c r="AA1031" s="8"/>
    </row>
    <row r="1032" spans="26:27" ht="12.75">
      <c r="Z1032" s="8"/>
      <c r="AA1032" s="8"/>
    </row>
    <row r="1033" spans="26:27" ht="12.75">
      <c r="Z1033" s="8"/>
      <c r="AA1033" s="8"/>
    </row>
    <row r="1034" spans="26:27" ht="12.75">
      <c r="Z1034" s="8"/>
      <c r="AA1034" s="8"/>
    </row>
    <row r="1035" spans="26:27" ht="12.75">
      <c r="Z1035" s="8"/>
      <c r="AA1035" s="8"/>
    </row>
    <row r="1036" spans="26:27" ht="12.75">
      <c r="Z1036" s="8"/>
      <c r="AA1036" s="8"/>
    </row>
    <row r="1037" spans="26:27" ht="12.75">
      <c r="Z1037" s="8"/>
      <c r="AA1037" s="8"/>
    </row>
    <row r="1038" spans="26:27" ht="12.75">
      <c r="Z1038" s="8"/>
      <c r="AA1038" s="8"/>
    </row>
    <row r="1039" spans="26:27" ht="12.75">
      <c r="Z1039" s="8"/>
      <c r="AA1039" s="8"/>
    </row>
    <row r="1040" spans="26:27" ht="12.75">
      <c r="Z1040" s="8"/>
      <c r="AA1040" s="8"/>
    </row>
    <row r="1041" spans="26:27" ht="12.75">
      <c r="Z1041" s="8"/>
      <c r="AA1041" s="8"/>
    </row>
    <row r="1042" spans="26:27" ht="12.75">
      <c r="Z1042" s="8"/>
      <c r="AA1042" s="8"/>
    </row>
    <row r="1043" spans="26:27" ht="12.75">
      <c r="Z1043" s="8"/>
      <c r="AA1043" s="8"/>
    </row>
    <row r="1044" spans="26:27" ht="12.75">
      <c r="Z1044" s="8"/>
      <c r="AA1044" s="8"/>
    </row>
    <row r="1045" spans="26:27" ht="12.75">
      <c r="Z1045" s="8"/>
      <c r="AA1045" s="8"/>
    </row>
    <row r="1046" spans="26:27" ht="12.75">
      <c r="Z1046" s="8"/>
      <c r="AA1046" s="8"/>
    </row>
    <row r="1047" spans="26:27" ht="12.75">
      <c r="Z1047" s="8"/>
      <c r="AA1047" s="8"/>
    </row>
    <row r="1048" spans="26:27" ht="12.75">
      <c r="Z1048" s="8"/>
      <c r="AA1048" s="8"/>
    </row>
    <row r="1049" spans="26:27" ht="12.75">
      <c r="Z1049" s="8"/>
      <c r="AA1049" s="8"/>
    </row>
    <row r="1050" spans="26:27" ht="12.75">
      <c r="Z1050" s="8"/>
      <c r="AA1050" s="8"/>
    </row>
    <row r="1051" spans="26:27" ht="12.75">
      <c r="Z1051" s="8"/>
      <c r="AA1051" s="8"/>
    </row>
    <row r="1052" spans="26:27" ht="12.75">
      <c r="Z1052" s="8"/>
      <c r="AA1052" s="8"/>
    </row>
    <row r="1053" spans="26:27" ht="12.75">
      <c r="Z1053" s="8"/>
      <c r="AA1053" s="8"/>
    </row>
    <row r="1054" spans="26:27" ht="12.75">
      <c r="Z1054" s="8"/>
      <c r="AA1054" s="8"/>
    </row>
    <row r="1055" spans="26:27" ht="12.75">
      <c r="Z1055" s="8"/>
      <c r="AA1055" s="8"/>
    </row>
    <row r="1056" spans="26:27" ht="12.75">
      <c r="Z1056" s="8"/>
      <c r="AA1056" s="8"/>
    </row>
    <row r="1057" spans="26:27" ht="12.75">
      <c r="Z1057" s="8"/>
      <c r="AA1057" s="8"/>
    </row>
    <row r="1058" spans="26:27" ht="12.75">
      <c r="Z1058" s="8"/>
      <c r="AA1058" s="8"/>
    </row>
    <row r="1059" spans="26:27" ht="12.75">
      <c r="Z1059" s="8"/>
      <c r="AA1059" s="8"/>
    </row>
    <row r="1060" spans="26:27" ht="12.75">
      <c r="Z1060" s="8"/>
      <c r="AA1060" s="8"/>
    </row>
    <row r="1061" spans="26:27" ht="12.75">
      <c r="Z1061" s="8"/>
      <c r="AA1061" s="8"/>
    </row>
    <row r="1062" spans="26:27" ht="12.75">
      <c r="Z1062" s="8"/>
      <c r="AA1062" s="8"/>
    </row>
    <row r="1063" spans="26:27" ht="12.75">
      <c r="Z1063" s="8"/>
      <c r="AA1063" s="8"/>
    </row>
    <row r="1064" spans="26:27" ht="12.75">
      <c r="Z1064" s="8"/>
      <c r="AA1064" s="8"/>
    </row>
    <row r="1065" spans="26:27" ht="12.75">
      <c r="Z1065" s="8"/>
      <c r="AA1065" s="8"/>
    </row>
    <row r="1066" spans="26:27" ht="12.75">
      <c r="Z1066" s="8"/>
      <c r="AA1066" s="8"/>
    </row>
    <row r="1067" spans="26:27" ht="12.75">
      <c r="Z1067" s="8"/>
      <c r="AA1067" s="8"/>
    </row>
    <row r="1068" spans="26:27" ht="12.75">
      <c r="Z1068" s="8"/>
      <c r="AA1068" s="8"/>
    </row>
    <row r="1069" spans="26:27" ht="12.75">
      <c r="Z1069" s="8"/>
      <c r="AA1069" s="8"/>
    </row>
    <row r="1070" spans="26:27" ht="12.75">
      <c r="Z1070" s="8"/>
      <c r="AA1070" s="8"/>
    </row>
    <row r="1071" spans="26:27" ht="12.75">
      <c r="Z1071" s="8"/>
      <c r="AA1071" s="8"/>
    </row>
    <row r="1072" spans="26:27" ht="12.75">
      <c r="Z1072" s="8"/>
      <c r="AA1072" s="8"/>
    </row>
    <row r="1073" spans="26:27" ht="12.75">
      <c r="Z1073" s="8"/>
      <c r="AA1073" s="8"/>
    </row>
    <row r="1074" spans="26:27" ht="12.75">
      <c r="Z1074" s="8"/>
      <c r="AA1074" s="8"/>
    </row>
    <row r="1075" spans="26:27" ht="12.75">
      <c r="Z1075" s="8"/>
      <c r="AA1075" s="8"/>
    </row>
    <row r="1076" spans="26:27" ht="12.75">
      <c r="Z1076" s="8"/>
      <c r="AA1076" s="8"/>
    </row>
    <row r="1077" spans="26:27" ht="12.75">
      <c r="Z1077" s="8"/>
      <c r="AA1077" s="8"/>
    </row>
    <row r="1078" spans="26:27" ht="12.75">
      <c r="Z1078" s="8"/>
      <c r="AA1078" s="8"/>
    </row>
    <row r="1079" spans="26:27" ht="12.75">
      <c r="Z1079" s="8"/>
      <c r="AA1079" s="8"/>
    </row>
    <row r="1080" spans="26:27" ht="12.75">
      <c r="Z1080" s="8"/>
      <c r="AA1080" s="8"/>
    </row>
    <row r="1081" spans="26:27" ht="12.75">
      <c r="Z1081" s="8"/>
      <c r="AA1081" s="8"/>
    </row>
    <row r="1082" spans="26:27" ht="12.75">
      <c r="Z1082" s="8"/>
      <c r="AA1082" s="8"/>
    </row>
    <row r="1083" spans="26:27" ht="12.75">
      <c r="Z1083" s="8"/>
      <c r="AA1083" s="8"/>
    </row>
    <row r="1084" spans="26:27" ht="12.75">
      <c r="Z1084" s="8"/>
      <c r="AA1084" s="8"/>
    </row>
    <row r="1085" spans="26:27" ht="12.75">
      <c r="Z1085" s="8"/>
      <c r="AA1085" s="8"/>
    </row>
    <row r="1086" spans="26:27" ht="12.75">
      <c r="Z1086" s="8"/>
      <c r="AA1086" s="8"/>
    </row>
    <row r="1087" spans="26:27" ht="12.75">
      <c r="Z1087" s="8"/>
      <c r="AA1087" s="8"/>
    </row>
    <row r="1088" spans="26:27" ht="12.75">
      <c r="Z1088" s="8"/>
      <c r="AA1088" s="8"/>
    </row>
    <row r="1089" spans="26:27" ht="12.75">
      <c r="Z1089" s="8"/>
      <c r="AA1089" s="8"/>
    </row>
    <row r="1090" spans="26:27" ht="12.75">
      <c r="Z1090" s="8"/>
      <c r="AA1090" s="8"/>
    </row>
    <row r="1091" spans="26:27" ht="12.75">
      <c r="Z1091" s="8"/>
      <c r="AA1091" s="8"/>
    </row>
    <row r="1092" spans="26:27" ht="12.75">
      <c r="Z1092" s="8"/>
      <c r="AA1092" s="8"/>
    </row>
    <row r="1093" spans="26:27" ht="12.75">
      <c r="Z1093" s="8"/>
      <c r="AA1093" s="8"/>
    </row>
    <row r="1094" spans="26:27" ht="12.75">
      <c r="Z1094" s="8"/>
      <c r="AA1094" s="8"/>
    </row>
    <row r="1095" spans="26:27" ht="12.75">
      <c r="Z1095" s="8"/>
      <c r="AA1095" s="8"/>
    </row>
    <row r="1096" spans="26:27" ht="12.75">
      <c r="Z1096" s="8"/>
      <c r="AA1096" s="8"/>
    </row>
    <row r="1097" spans="26:27" ht="12.75">
      <c r="Z1097" s="8"/>
      <c r="AA1097" s="8"/>
    </row>
    <row r="1098" spans="26:27" ht="12.75">
      <c r="Z1098" s="8"/>
      <c r="AA1098" s="8"/>
    </row>
    <row r="1099" spans="26:27" ht="12.75">
      <c r="Z1099" s="8"/>
      <c r="AA1099" s="8"/>
    </row>
    <row r="1100" spans="26:27" ht="12.75">
      <c r="Z1100" s="8"/>
      <c r="AA1100" s="8"/>
    </row>
    <row r="1101" spans="26:27" ht="12.75">
      <c r="Z1101" s="8"/>
      <c r="AA1101" s="8"/>
    </row>
    <row r="1102" spans="26:27" ht="12.75">
      <c r="Z1102" s="8"/>
      <c r="AA1102" s="8"/>
    </row>
    <row r="1103" spans="26:27" ht="12.75">
      <c r="Z1103" s="8"/>
      <c r="AA1103" s="8"/>
    </row>
    <row r="1104" spans="26:27" ht="12.75">
      <c r="Z1104" s="8"/>
      <c r="AA1104" s="8"/>
    </row>
    <row r="1105" spans="26:27" ht="12.75">
      <c r="Z1105" s="8"/>
      <c r="AA1105" s="8"/>
    </row>
    <row r="1106" spans="26:27" ht="12.75">
      <c r="Z1106" s="8"/>
      <c r="AA1106" s="8"/>
    </row>
    <row r="1107" spans="26:27" ht="12.75">
      <c r="Z1107" s="8"/>
      <c r="AA1107" s="8"/>
    </row>
    <row r="1108" spans="26:27" ht="12.75">
      <c r="Z1108" s="8"/>
      <c r="AA1108" s="8"/>
    </row>
    <row r="1109" spans="26:27" ht="12.75">
      <c r="Z1109" s="8"/>
      <c r="AA1109" s="8"/>
    </row>
    <row r="1110" spans="26:27" ht="12.75">
      <c r="Z1110" s="8"/>
      <c r="AA1110" s="8"/>
    </row>
    <row r="1111" spans="26:27" ht="12.75">
      <c r="Z1111" s="8"/>
      <c r="AA1111" s="8"/>
    </row>
    <row r="1112" spans="26:27" ht="12.75">
      <c r="Z1112" s="8"/>
      <c r="AA1112" s="8"/>
    </row>
    <row r="1113" spans="26:27" ht="12.75">
      <c r="Z1113" s="8"/>
      <c r="AA1113" s="8"/>
    </row>
    <row r="1114" spans="26:27" ht="12.75">
      <c r="Z1114" s="8"/>
      <c r="AA1114" s="8"/>
    </row>
    <row r="1115" spans="26:27" ht="12.75">
      <c r="Z1115" s="8"/>
      <c r="AA1115" s="8"/>
    </row>
    <row r="1116" spans="26:27" ht="12.75">
      <c r="Z1116" s="8"/>
      <c r="AA1116" s="8"/>
    </row>
    <row r="1117" spans="26:27" ht="12.75">
      <c r="Z1117" s="8"/>
      <c r="AA1117" s="8"/>
    </row>
    <row r="1118" spans="26:27" ht="12.75">
      <c r="Z1118" s="8"/>
      <c r="AA1118" s="8"/>
    </row>
    <row r="1119" spans="26:27" ht="12.75">
      <c r="Z1119" s="8"/>
      <c r="AA1119" s="8"/>
    </row>
    <row r="1120" spans="26:27" ht="12.75">
      <c r="Z1120" s="8"/>
      <c r="AA1120" s="8"/>
    </row>
    <row r="1121" spans="26:27" ht="12.75">
      <c r="Z1121" s="8"/>
      <c r="AA1121" s="8"/>
    </row>
    <row r="1122" spans="26:27" ht="12.75">
      <c r="Z1122" s="8"/>
      <c r="AA1122" s="8"/>
    </row>
    <row r="1123" spans="26:27" ht="12.75">
      <c r="Z1123" s="8"/>
      <c r="AA1123" s="8"/>
    </row>
    <row r="1124" spans="26:27" ht="12.75">
      <c r="Z1124" s="8"/>
      <c r="AA1124" s="8"/>
    </row>
    <row r="1125" spans="26:27" ht="12.75">
      <c r="Z1125" s="8"/>
      <c r="AA1125" s="8"/>
    </row>
    <row r="1126" spans="26:27" ht="12.75">
      <c r="Z1126" s="8"/>
      <c r="AA1126" s="8"/>
    </row>
    <row r="1127" spans="26:27" ht="12.75">
      <c r="Z1127" s="8"/>
      <c r="AA1127" s="8"/>
    </row>
    <row r="1128" spans="26:27" ht="12.75">
      <c r="Z1128" s="8"/>
      <c r="AA1128" s="8"/>
    </row>
    <row r="1129" spans="26:27" ht="12.75">
      <c r="Z1129" s="8"/>
      <c r="AA1129" s="8"/>
    </row>
    <row r="1130" spans="26:27" ht="12.75">
      <c r="Z1130" s="8"/>
      <c r="AA1130" s="8"/>
    </row>
    <row r="1131" spans="26:27" ht="12.75">
      <c r="Z1131" s="8"/>
      <c r="AA1131" s="8"/>
    </row>
    <row r="1132" spans="26:27" ht="12.75">
      <c r="Z1132" s="8"/>
      <c r="AA1132" s="8"/>
    </row>
    <row r="1133" spans="26:27" ht="12.75">
      <c r="Z1133" s="8"/>
      <c r="AA1133" s="8"/>
    </row>
    <row r="1134" spans="26:27" ht="12.75">
      <c r="Z1134" s="8"/>
      <c r="AA1134" s="8"/>
    </row>
    <row r="1135" spans="26:27" ht="12.75">
      <c r="Z1135" s="8"/>
      <c r="AA1135" s="8"/>
    </row>
    <row r="1136" spans="26:27" ht="12.75">
      <c r="Z1136" s="8"/>
      <c r="AA1136" s="8"/>
    </row>
    <row r="1137" spans="26:27" ht="12.75">
      <c r="Z1137" s="8"/>
      <c r="AA1137" s="8"/>
    </row>
    <row r="1138" spans="26:27" ht="12.75">
      <c r="Z1138" s="8"/>
      <c r="AA1138" s="8"/>
    </row>
    <row r="1139" spans="26:27" ht="12.75">
      <c r="Z1139" s="8"/>
      <c r="AA1139" s="8"/>
    </row>
    <row r="1140" spans="26:27" ht="12.75">
      <c r="Z1140" s="8"/>
      <c r="AA1140" s="8"/>
    </row>
    <row r="1141" spans="26:27" ht="12.75">
      <c r="Z1141" s="8"/>
      <c r="AA1141" s="8"/>
    </row>
    <row r="1142" spans="26:27" ht="12.75">
      <c r="Z1142" s="8"/>
      <c r="AA1142" s="8"/>
    </row>
    <row r="1143" spans="26:27" ht="12.75">
      <c r="Z1143" s="8"/>
      <c r="AA1143" s="8"/>
    </row>
    <row r="1144" spans="26:27" ht="12.75">
      <c r="Z1144" s="8"/>
      <c r="AA1144" s="8"/>
    </row>
    <row r="1145" spans="26:27" ht="12.75">
      <c r="Z1145" s="8"/>
      <c r="AA1145" s="8"/>
    </row>
    <row r="1146" spans="26:27" ht="12.75">
      <c r="Z1146" s="8"/>
      <c r="AA1146" s="8"/>
    </row>
    <row r="1147" spans="26:27" ht="12.75">
      <c r="Z1147" s="8"/>
      <c r="AA1147" s="8"/>
    </row>
    <row r="1148" spans="26:27" ht="12.75">
      <c r="Z1148" s="8"/>
      <c r="AA1148" s="8"/>
    </row>
    <row r="1149" spans="26:27" ht="12.75">
      <c r="Z1149" s="8"/>
      <c r="AA1149" s="8"/>
    </row>
    <row r="1150" spans="26:27" ht="12.75">
      <c r="Z1150" s="8"/>
      <c r="AA1150" s="8"/>
    </row>
    <row r="1151" spans="26:27" ht="12.75">
      <c r="Z1151" s="8"/>
      <c r="AA1151" s="8"/>
    </row>
    <row r="1152" spans="26:27" ht="12.75">
      <c r="Z1152" s="8"/>
      <c r="AA1152" s="8"/>
    </row>
    <row r="1153" spans="26:27" ht="12.75">
      <c r="Z1153" s="8"/>
      <c r="AA1153" s="8"/>
    </row>
    <row r="1154" spans="26:27" ht="12.75">
      <c r="Z1154" s="8"/>
      <c r="AA1154" s="8"/>
    </row>
    <row r="1155" spans="26:27" ht="12.75">
      <c r="Z1155" s="8"/>
      <c r="AA1155" s="8"/>
    </row>
    <row r="1156" spans="26:27" ht="12.75">
      <c r="Z1156" s="8"/>
      <c r="AA1156" s="8"/>
    </row>
    <row r="1157" spans="26:27" ht="12.75">
      <c r="Z1157" s="8"/>
      <c r="AA1157" s="8"/>
    </row>
    <row r="1158" spans="26:27" ht="12.75">
      <c r="Z1158" s="8"/>
      <c r="AA1158" s="8"/>
    </row>
    <row r="1159" spans="26:27" ht="12.75">
      <c r="Z1159" s="8"/>
      <c r="AA1159" s="8"/>
    </row>
    <row r="1160" spans="26:27" ht="12.75">
      <c r="Z1160" s="8"/>
      <c r="AA1160" s="8"/>
    </row>
    <row r="1161" spans="26:27" ht="12.75">
      <c r="Z1161" s="8"/>
      <c r="AA1161" s="8"/>
    </row>
    <row r="1162" spans="26:27" ht="12.75">
      <c r="Z1162" s="8"/>
      <c r="AA1162" s="8"/>
    </row>
    <row r="1163" spans="26:27" ht="12.75">
      <c r="Z1163" s="8"/>
      <c r="AA1163" s="8"/>
    </row>
    <row r="1164" spans="26:27" ht="12.75">
      <c r="Z1164" s="8"/>
      <c r="AA1164" s="8"/>
    </row>
    <row r="1165" spans="26:27" ht="12.75">
      <c r="Z1165" s="8"/>
      <c r="AA1165" s="8"/>
    </row>
    <row r="1166" spans="26:27" ht="12.75">
      <c r="Z1166" s="8"/>
      <c r="AA1166" s="8"/>
    </row>
    <row r="1167" spans="26:27" ht="12.75">
      <c r="Z1167" s="8"/>
      <c r="AA1167" s="8"/>
    </row>
    <row r="1168" spans="26:27" ht="12.75">
      <c r="Z1168" s="8"/>
      <c r="AA1168" s="8"/>
    </row>
    <row r="1169" spans="26:27" ht="12.75">
      <c r="Z1169" s="8"/>
      <c r="AA1169" s="8"/>
    </row>
    <row r="1170" spans="26:27" ht="12.75">
      <c r="Z1170" s="8"/>
      <c r="AA1170" s="8"/>
    </row>
    <row r="1171" spans="26:27" ht="12.75">
      <c r="Z1171" s="8"/>
      <c r="AA1171" s="8"/>
    </row>
    <row r="1172" spans="26:27" ht="12.75">
      <c r="Z1172" s="8"/>
      <c r="AA1172" s="8"/>
    </row>
    <row r="1173" spans="26:27" ht="12.75">
      <c r="Z1173" s="8"/>
      <c r="AA1173" s="8"/>
    </row>
    <row r="1174" spans="26:27" ht="12.75">
      <c r="Z1174" s="8"/>
      <c r="AA1174" s="8"/>
    </row>
    <row r="1175" spans="26:27" ht="12.75">
      <c r="Z1175" s="8"/>
      <c r="AA1175" s="8"/>
    </row>
    <row r="1176" spans="26:27" ht="12.75">
      <c r="Z1176" s="8"/>
      <c r="AA1176" s="8"/>
    </row>
    <row r="1177" spans="26:27" ht="12.75">
      <c r="Z1177" s="8"/>
      <c r="AA1177" s="8"/>
    </row>
    <row r="1178" spans="26:27" ht="12.75">
      <c r="Z1178" s="8"/>
      <c r="AA1178" s="8"/>
    </row>
    <row r="1179" spans="26:27" ht="12.75">
      <c r="Z1179" s="8"/>
      <c r="AA1179" s="8"/>
    </row>
    <row r="1180" spans="26:27" ht="12.75">
      <c r="Z1180" s="8"/>
      <c r="AA1180" s="8"/>
    </row>
    <row r="1181" spans="26:27" ht="12.75">
      <c r="Z1181" s="8"/>
      <c r="AA1181" s="8"/>
    </row>
    <row r="1182" spans="26:27" ht="12.75">
      <c r="Z1182" s="8"/>
      <c r="AA1182" s="8"/>
    </row>
    <row r="1183" spans="26:27" ht="12.75">
      <c r="Z1183" s="8"/>
      <c r="AA1183" s="8"/>
    </row>
    <row r="1184" spans="26:27" ht="12.75">
      <c r="Z1184" s="8"/>
      <c r="AA1184" s="8"/>
    </row>
    <row r="1185" spans="26:27" ht="12.75">
      <c r="Z1185" s="8"/>
      <c r="AA1185" s="8"/>
    </row>
    <row r="1186" spans="26:27" ht="12.75">
      <c r="Z1186" s="8"/>
      <c r="AA1186" s="8"/>
    </row>
    <row r="1187" spans="26:27" ht="12.75">
      <c r="Z1187" s="8"/>
      <c r="AA1187" s="8"/>
    </row>
    <row r="1188" spans="26:27" ht="12.75">
      <c r="Z1188" s="8"/>
      <c r="AA1188" s="8"/>
    </row>
    <row r="1189" spans="26:27" ht="12.75">
      <c r="Z1189" s="8"/>
      <c r="AA1189" s="8"/>
    </row>
    <row r="1190" spans="26:27" ht="12.75">
      <c r="Z1190" s="8"/>
      <c r="AA1190" s="8"/>
    </row>
    <row r="1191" spans="26:27" ht="12.75">
      <c r="Z1191" s="8"/>
      <c r="AA1191" s="8"/>
    </row>
    <row r="1192" spans="26:27" ht="12.75">
      <c r="Z1192" s="8"/>
      <c r="AA1192" s="8"/>
    </row>
    <row r="1193" spans="26:27" ht="12.75">
      <c r="Z1193" s="8"/>
      <c r="AA1193" s="8"/>
    </row>
    <row r="1194" spans="26:27" ht="12.75">
      <c r="Z1194" s="8"/>
      <c r="AA1194" s="8"/>
    </row>
    <row r="1195" spans="26:27" ht="12.75">
      <c r="Z1195" s="8"/>
      <c r="AA1195" s="8"/>
    </row>
    <row r="1196" spans="26:27" ht="12.75">
      <c r="Z1196" s="8"/>
      <c r="AA1196" s="8"/>
    </row>
    <row r="1197" spans="26:27" ht="12.75">
      <c r="Z1197" s="8"/>
      <c r="AA1197" s="8"/>
    </row>
    <row r="1198" spans="26:27" ht="12.75">
      <c r="Z1198" s="8"/>
      <c r="AA1198" s="8"/>
    </row>
    <row r="1199" spans="26:27" ht="12.75">
      <c r="Z1199" s="8"/>
      <c r="AA1199" s="8"/>
    </row>
    <row r="1200" spans="26:27" ht="12.75">
      <c r="Z1200" s="8"/>
      <c r="AA1200" s="8"/>
    </row>
    <row r="1201" spans="26:27" ht="12.75">
      <c r="Z1201" s="8"/>
      <c r="AA1201" s="8"/>
    </row>
    <row r="1202" spans="26:27" ht="12.75">
      <c r="Z1202" s="8"/>
      <c r="AA1202" s="8"/>
    </row>
    <row r="1203" spans="26:27" ht="12.75">
      <c r="Z1203" s="8"/>
      <c r="AA1203" s="8"/>
    </row>
    <row r="1204" spans="26:27" ht="12.75">
      <c r="Z1204" s="8"/>
      <c r="AA1204" s="8"/>
    </row>
    <row r="1205" spans="26:27" ht="12.75">
      <c r="Z1205" s="8"/>
      <c r="AA1205" s="8"/>
    </row>
    <row r="1206" spans="26:27" ht="12.75">
      <c r="Z1206" s="8"/>
      <c r="AA1206" s="8"/>
    </row>
    <row r="1207" spans="26:27" ht="12.75">
      <c r="Z1207" s="8"/>
      <c r="AA1207" s="8"/>
    </row>
    <row r="1208" spans="26:27" ht="12.75">
      <c r="Z1208" s="8"/>
      <c r="AA1208" s="8"/>
    </row>
    <row r="1209" spans="26:27" ht="12.75">
      <c r="Z1209" s="8"/>
      <c r="AA1209" s="8"/>
    </row>
    <row r="1210" spans="26:27" ht="12.75">
      <c r="Z1210" s="8"/>
      <c r="AA1210" s="8"/>
    </row>
    <row r="1211" spans="26:27" ht="12.75">
      <c r="Z1211" s="8"/>
      <c r="AA1211" s="8"/>
    </row>
    <row r="1212" spans="26:27" ht="12.75">
      <c r="Z1212" s="8"/>
      <c r="AA1212" s="8"/>
    </row>
    <row r="1213" spans="26:27" ht="12.75">
      <c r="Z1213" s="8"/>
      <c r="AA1213" s="8"/>
    </row>
    <row r="1214" spans="26:27" ht="12.75">
      <c r="Z1214" s="8"/>
      <c r="AA1214" s="8"/>
    </row>
    <row r="1215" spans="26:27" ht="12.75">
      <c r="Z1215" s="8"/>
      <c r="AA1215" s="8"/>
    </row>
    <row r="1216" spans="26:27" ht="12.75">
      <c r="Z1216" s="8"/>
      <c r="AA1216" s="8"/>
    </row>
    <row r="1217" spans="26:27" ht="12.75">
      <c r="Z1217" s="8"/>
      <c r="AA1217" s="8"/>
    </row>
    <row r="1218" spans="26:27" ht="12.75">
      <c r="Z1218" s="8"/>
      <c r="AA1218" s="8"/>
    </row>
    <row r="1219" spans="26:27" ht="12.75">
      <c r="Z1219" s="8"/>
      <c r="AA1219" s="8"/>
    </row>
    <row r="1220" spans="26:27" ht="12.75">
      <c r="Z1220" s="8"/>
      <c r="AA1220" s="8"/>
    </row>
    <row r="1221" spans="26:27" ht="12.75">
      <c r="Z1221" s="8"/>
      <c r="AA1221" s="8"/>
    </row>
    <row r="1222" spans="26:27" ht="12.75">
      <c r="Z1222" s="8"/>
      <c r="AA1222" s="8"/>
    </row>
    <row r="1223" spans="26:27" ht="12.75">
      <c r="Z1223" s="8"/>
      <c r="AA1223" s="8"/>
    </row>
    <row r="1224" spans="26:27" ht="12.75">
      <c r="Z1224" s="8"/>
      <c r="AA1224" s="8"/>
    </row>
    <row r="1225" spans="26:27" ht="12.75">
      <c r="Z1225" s="8"/>
      <c r="AA1225" s="8"/>
    </row>
    <row r="1226" spans="26:27" ht="12.75">
      <c r="Z1226" s="8"/>
      <c r="AA1226" s="8"/>
    </row>
    <row r="1227" spans="26:27" ht="12.75">
      <c r="Z1227" s="8"/>
      <c r="AA1227" s="8"/>
    </row>
    <row r="1228" spans="26:27" ht="12.75">
      <c r="Z1228" s="8"/>
      <c r="AA1228" s="8"/>
    </row>
    <row r="1229" spans="26:27" ht="12.75">
      <c r="Z1229" s="8"/>
      <c r="AA1229" s="8"/>
    </row>
    <row r="1230" spans="26:27" ht="12.75">
      <c r="Z1230" s="8"/>
      <c r="AA1230" s="8"/>
    </row>
    <row r="1231" spans="26:27" ht="12.75">
      <c r="Z1231" s="8"/>
      <c r="AA1231" s="8"/>
    </row>
    <row r="1232" spans="26:27" ht="12.75">
      <c r="Z1232" s="8"/>
      <c r="AA1232" s="8"/>
    </row>
    <row r="1233" spans="26:27" ht="12.75">
      <c r="Z1233" s="8"/>
      <c r="AA1233" s="8"/>
    </row>
    <row r="1234" spans="26:27" ht="12.75">
      <c r="Z1234" s="8"/>
      <c r="AA1234" s="8"/>
    </row>
    <row r="1235" spans="26:27" ht="12.75">
      <c r="Z1235" s="8"/>
      <c r="AA1235" s="8"/>
    </row>
    <row r="1236" spans="26:27" ht="12.75">
      <c r="Z1236" s="8"/>
      <c r="AA1236" s="8"/>
    </row>
    <row r="1237" spans="26:27" ht="12.75">
      <c r="Z1237" s="8"/>
      <c r="AA1237" s="8"/>
    </row>
    <row r="1238" spans="26:27" ht="12.75">
      <c r="Z1238" s="8"/>
      <c r="AA1238" s="8"/>
    </row>
    <row r="1239" spans="26:27" ht="12.75">
      <c r="Z1239" s="8"/>
      <c r="AA1239" s="8"/>
    </row>
    <row r="1240" spans="26:27" ht="12.75">
      <c r="Z1240" s="8"/>
      <c r="AA1240" s="8"/>
    </row>
    <row r="1241" spans="26:27" ht="12.75">
      <c r="Z1241" s="8"/>
      <c r="AA1241" s="8"/>
    </row>
    <row r="1242" spans="26:27" ht="12.75">
      <c r="Z1242" s="8"/>
      <c r="AA1242" s="8"/>
    </row>
    <row r="1243" spans="26:27" ht="12.75">
      <c r="Z1243" s="8"/>
      <c r="AA1243" s="8"/>
    </row>
    <row r="1244" spans="26:27" ht="12.75">
      <c r="Z1244" s="8"/>
      <c r="AA1244" s="8"/>
    </row>
    <row r="1245" spans="26:27" ht="12.75">
      <c r="Z1245" s="8"/>
      <c r="AA1245" s="8"/>
    </row>
    <row r="1246" spans="26:27" ht="12.75">
      <c r="Z1246" s="8"/>
      <c r="AA1246" s="8"/>
    </row>
    <row r="1247" spans="26:27" ht="12.75">
      <c r="Z1247" s="8"/>
      <c r="AA1247" s="8"/>
    </row>
    <row r="1248" spans="26:27" ht="12.75">
      <c r="Z1248" s="8"/>
      <c r="AA1248" s="8"/>
    </row>
    <row r="1249" spans="26:27" ht="12.75">
      <c r="Z1249" s="8"/>
      <c r="AA1249" s="8"/>
    </row>
    <row r="1250" spans="26:27" ht="12.75">
      <c r="Z1250" s="8"/>
      <c r="AA1250" s="8"/>
    </row>
    <row r="1251" spans="26:27" ht="12.75">
      <c r="Z1251" s="8"/>
      <c r="AA1251" s="8"/>
    </row>
    <row r="1252" spans="26:27" ht="12.75">
      <c r="Z1252" s="8"/>
      <c r="AA1252" s="8"/>
    </row>
    <row r="1253" spans="26:27" ht="12.75">
      <c r="Z1253" s="8"/>
      <c r="AA1253" s="8"/>
    </row>
    <row r="1254" spans="26:27" ht="12.75">
      <c r="Z1254" s="8"/>
      <c r="AA1254" s="8"/>
    </row>
    <row r="1255" spans="26:27" ht="12.75">
      <c r="Z1255" s="8"/>
      <c r="AA1255" s="8"/>
    </row>
    <row r="1256" spans="26:27" ht="12.75">
      <c r="Z1256" s="8"/>
      <c r="AA1256" s="8"/>
    </row>
    <row r="1257" spans="26:27" ht="12.75">
      <c r="Z1257" s="8"/>
      <c r="AA1257" s="8"/>
    </row>
    <row r="1258" spans="26:27" ht="12.75">
      <c r="Z1258" s="8"/>
      <c r="AA1258" s="8"/>
    </row>
    <row r="1259" spans="26:27" ht="12.75">
      <c r="Z1259" s="8"/>
      <c r="AA1259" s="8"/>
    </row>
    <row r="1260" spans="26:27" ht="12.75">
      <c r="Z1260" s="8"/>
      <c r="AA1260" s="8"/>
    </row>
    <row r="1261" spans="26:27" ht="12.75">
      <c r="Z1261" s="8"/>
      <c r="AA1261" s="8"/>
    </row>
    <row r="1262" spans="26:27" ht="12.75">
      <c r="Z1262" s="8"/>
      <c r="AA1262" s="8"/>
    </row>
    <row r="1263" spans="26:27" ht="12.75">
      <c r="Z1263" s="8"/>
      <c r="AA1263" s="8"/>
    </row>
    <row r="1264" spans="26:27" ht="12.75">
      <c r="Z1264" s="8"/>
      <c r="AA1264" s="8"/>
    </row>
    <row r="1265" spans="26:27" ht="12.75">
      <c r="Z1265" s="8"/>
      <c r="AA1265" s="8"/>
    </row>
    <row r="1266" spans="26:27" ht="12.75">
      <c r="Z1266" s="8"/>
      <c r="AA1266" s="8"/>
    </row>
    <row r="1267" spans="26:27" ht="12.75">
      <c r="Z1267" s="8"/>
      <c r="AA1267" s="8"/>
    </row>
    <row r="1268" spans="26:27" ht="12.75">
      <c r="Z1268" s="8"/>
      <c r="AA1268" s="8"/>
    </row>
    <row r="1269" spans="26:27" ht="12.75">
      <c r="Z1269" s="8"/>
      <c r="AA1269" s="8"/>
    </row>
    <row r="1270" spans="26:27" ht="12.75">
      <c r="Z1270" s="8"/>
      <c r="AA1270" s="8"/>
    </row>
    <row r="1271" spans="26:27" ht="12.75">
      <c r="Z1271" s="8"/>
      <c r="AA1271" s="8"/>
    </row>
    <row r="1272" spans="26:27" ht="12.75">
      <c r="Z1272" s="8"/>
      <c r="AA1272" s="8"/>
    </row>
    <row r="1273" spans="26:27" ht="12.75">
      <c r="Z1273" s="8"/>
      <c r="AA1273" s="8"/>
    </row>
    <row r="1274" spans="26:27" ht="12.75">
      <c r="Z1274" s="8"/>
      <c r="AA1274" s="8"/>
    </row>
    <row r="1275" spans="26:27" ht="12.75">
      <c r="Z1275" s="8"/>
      <c r="AA1275" s="8"/>
    </row>
    <row r="1276" spans="26:27" ht="12.75">
      <c r="Z1276" s="8"/>
      <c r="AA1276" s="8"/>
    </row>
    <row r="1277" spans="26:27" ht="12.75">
      <c r="Z1277" s="8"/>
      <c r="AA1277" s="8"/>
    </row>
    <row r="1278" spans="26:27" ht="12.75">
      <c r="Z1278" s="8"/>
      <c r="AA1278" s="8"/>
    </row>
    <row r="1279" spans="26:27" ht="12.75">
      <c r="Z1279" s="8"/>
      <c r="AA1279" s="8"/>
    </row>
    <row r="1280" spans="26:27" ht="12.75">
      <c r="Z1280" s="8"/>
      <c r="AA1280" s="8"/>
    </row>
    <row r="1281" spans="26:27" ht="12.75">
      <c r="Z1281" s="8"/>
      <c r="AA1281" s="8"/>
    </row>
    <row r="1282" spans="26:27" ht="12.75">
      <c r="Z1282" s="8"/>
      <c r="AA1282" s="8"/>
    </row>
    <row r="1283" spans="26:27" ht="12.75">
      <c r="Z1283" s="8"/>
      <c r="AA1283" s="8"/>
    </row>
    <row r="1284" spans="26:27" ht="12.75">
      <c r="Z1284" s="8"/>
      <c r="AA1284" s="8"/>
    </row>
    <row r="1285" spans="26:27" ht="12.75">
      <c r="Z1285" s="8"/>
      <c r="AA1285" s="8"/>
    </row>
    <row r="1286" spans="26:27" ht="12.75">
      <c r="Z1286" s="8"/>
      <c r="AA1286" s="8"/>
    </row>
    <row r="1287" spans="26:27" ht="12.75">
      <c r="Z1287" s="8"/>
      <c r="AA1287" s="8"/>
    </row>
    <row r="1288" spans="26:27" ht="12.75">
      <c r="Z1288" s="8"/>
      <c r="AA1288" s="8"/>
    </row>
    <row r="1289" spans="26:27" ht="12.75">
      <c r="Z1289" s="8"/>
      <c r="AA1289" s="8"/>
    </row>
    <row r="1290" spans="26:27" ht="12.75">
      <c r="Z1290" s="8"/>
      <c r="AA1290" s="8"/>
    </row>
    <row r="1291" spans="26:27" ht="12.75">
      <c r="Z1291" s="8"/>
      <c r="AA1291" s="8"/>
    </row>
    <row r="1292" spans="26:27" ht="12.75">
      <c r="Z1292" s="8"/>
      <c r="AA1292" s="8"/>
    </row>
    <row r="1293" spans="26:27" ht="12.75">
      <c r="Z1293" s="8"/>
      <c r="AA1293" s="8"/>
    </row>
    <row r="1294" spans="26:27" ht="12.75">
      <c r="Z1294" s="8"/>
      <c r="AA1294" s="8"/>
    </row>
    <row r="1295" spans="26:27" ht="12.75">
      <c r="Z1295" s="8"/>
      <c r="AA1295" s="8"/>
    </row>
    <row r="1296" spans="26:27" ht="12.75">
      <c r="Z1296" s="8"/>
      <c r="AA1296" s="8"/>
    </row>
    <row r="1297" spans="26:27" ht="12.75">
      <c r="Z1297" s="8"/>
      <c r="AA1297" s="8"/>
    </row>
    <row r="1298" spans="26:27" ht="12.75">
      <c r="Z1298" s="8"/>
      <c r="AA1298" s="8"/>
    </row>
    <row r="1299" spans="26:27" ht="12.75">
      <c r="Z1299" s="8"/>
      <c r="AA1299" s="8"/>
    </row>
    <row r="1300" spans="26:27" ht="12.75">
      <c r="Z1300" s="8"/>
      <c r="AA1300" s="8"/>
    </row>
    <row r="1301" spans="26:27" ht="12.75">
      <c r="Z1301" s="8"/>
      <c r="AA1301" s="8"/>
    </row>
    <row r="1302" spans="26:27" ht="12.75">
      <c r="Z1302" s="8"/>
      <c r="AA1302" s="8"/>
    </row>
    <row r="1303" spans="26:27" ht="12.75">
      <c r="Z1303" s="8"/>
      <c r="AA1303" s="8"/>
    </row>
    <row r="1304" spans="26:27" ht="12.75">
      <c r="Z1304" s="8"/>
      <c r="AA1304" s="8"/>
    </row>
    <row r="1305" spans="26:27" ht="12.75">
      <c r="Z1305" s="8"/>
      <c r="AA1305" s="8"/>
    </row>
    <row r="1306" spans="26:27" ht="12.75">
      <c r="Z1306" s="8"/>
      <c r="AA1306" s="8"/>
    </row>
    <row r="1307" spans="26:27" ht="12.75">
      <c r="Z1307" s="8"/>
      <c r="AA1307" s="8"/>
    </row>
    <row r="1308" spans="26:27" ht="12.75">
      <c r="Z1308" s="8"/>
      <c r="AA1308" s="8"/>
    </row>
    <row r="1309" spans="26:27" ht="12.75">
      <c r="Z1309" s="8"/>
      <c r="AA1309" s="8"/>
    </row>
    <row r="1310" spans="26:27" ht="12.75">
      <c r="Z1310" s="8"/>
      <c r="AA1310" s="8"/>
    </row>
    <row r="1311" spans="26:27" ht="12.75">
      <c r="Z1311" s="8"/>
      <c r="AA1311" s="8"/>
    </row>
    <row r="1312" spans="26:27" ht="12.75">
      <c r="Z1312" s="8"/>
      <c r="AA1312" s="8"/>
    </row>
    <row r="1313" spans="26:27" ht="12.75">
      <c r="Z1313" s="8"/>
      <c r="AA1313" s="8"/>
    </row>
    <row r="1314" spans="26:27" ht="12.75">
      <c r="Z1314" s="8"/>
      <c r="AA1314" s="8"/>
    </row>
    <row r="1315" spans="26:27" ht="12.75">
      <c r="Z1315" s="8"/>
      <c r="AA1315" s="8"/>
    </row>
    <row r="1316" spans="26:27" ht="12.75">
      <c r="Z1316" s="8"/>
      <c r="AA1316" s="8"/>
    </row>
    <row r="1317" spans="26:27" ht="12.75">
      <c r="Z1317" s="8"/>
      <c r="AA1317" s="8"/>
    </row>
    <row r="1318" spans="26:27" ht="12.75">
      <c r="Z1318" s="8"/>
      <c r="AA1318" s="8"/>
    </row>
    <row r="1319" spans="26:27" ht="12.75">
      <c r="Z1319" s="8"/>
      <c r="AA1319" s="8"/>
    </row>
    <row r="1320" spans="26:27" ht="12.75">
      <c r="Z1320" s="8"/>
      <c r="AA1320" s="8"/>
    </row>
    <row r="1321" spans="26:27" ht="12.75">
      <c r="Z1321" s="8"/>
      <c r="AA1321" s="8"/>
    </row>
    <row r="1322" spans="26:27" ht="12.75">
      <c r="Z1322" s="8"/>
      <c r="AA1322" s="8"/>
    </row>
    <row r="1323" spans="26:27" ht="12.75">
      <c r="Z1323" s="8"/>
      <c r="AA1323" s="8"/>
    </row>
    <row r="1324" spans="26:27" ht="12.75">
      <c r="Z1324" s="8"/>
      <c r="AA1324" s="8"/>
    </row>
    <row r="1325" spans="26:27" ht="12.75">
      <c r="Z1325" s="8"/>
      <c r="AA1325" s="8"/>
    </row>
    <row r="1326" spans="26:27" ht="12.75">
      <c r="Z1326" s="8"/>
      <c r="AA1326" s="8"/>
    </row>
    <row r="1327" spans="26:27" ht="12.75">
      <c r="Z1327" s="8"/>
      <c r="AA1327" s="8"/>
    </row>
    <row r="1328" spans="26:27" ht="12.75">
      <c r="Z1328" s="8"/>
      <c r="AA1328" s="8"/>
    </row>
    <row r="1329" spans="26:27" ht="12.75">
      <c r="Z1329" s="8"/>
      <c r="AA1329" s="8"/>
    </row>
    <row r="1330" spans="26:27" ht="12.75">
      <c r="Z1330" s="8"/>
      <c r="AA1330" s="8"/>
    </row>
    <row r="1331" spans="26:27" ht="12.75">
      <c r="Z1331" s="8"/>
      <c r="AA1331" s="8"/>
    </row>
    <row r="1332" spans="26:27" ht="12.75">
      <c r="Z1332" s="8"/>
      <c r="AA1332" s="8"/>
    </row>
    <row r="1333" spans="26:27" ht="12.75">
      <c r="Z1333" s="8"/>
      <c r="AA1333" s="8"/>
    </row>
    <row r="1334" spans="26:27" ht="12.75">
      <c r="Z1334" s="8"/>
      <c r="AA1334" s="8"/>
    </row>
    <row r="1335" spans="26:27" ht="12.75">
      <c r="Z1335" s="8"/>
      <c r="AA1335" s="8"/>
    </row>
    <row r="1336" spans="26:27" ht="12.75">
      <c r="Z1336" s="8"/>
      <c r="AA1336" s="8"/>
    </row>
    <row r="1337" spans="26:27" ht="12.75">
      <c r="Z1337" s="8"/>
      <c r="AA1337" s="8"/>
    </row>
    <row r="1338" spans="26:27" ht="12.75">
      <c r="Z1338" s="8"/>
      <c r="AA1338" s="8"/>
    </row>
    <row r="1339" spans="26:27" ht="12.75">
      <c r="Z1339" s="8"/>
      <c r="AA1339" s="8"/>
    </row>
    <row r="1340" spans="26:27" ht="12.75">
      <c r="Z1340" s="8"/>
      <c r="AA1340" s="8"/>
    </row>
    <row r="1341" spans="26:27" ht="12.75">
      <c r="Z1341" s="8"/>
      <c r="AA1341" s="8"/>
    </row>
    <row r="1342" spans="26:27" ht="12.75">
      <c r="Z1342" s="8"/>
      <c r="AA1342" s="8"/>
    </row>
    <row r="1343" spans="26:27" ht="12.75">
      <c r="Z1343" s="8"/>
      <c r="AA1343" s="8"/>
    </row>
    <row r="1344" spans="26:27" ht="12.75">
      <c r="Z1344" s="8"/>
      <c r="AA1344" s="8"/>
    </row>
    <row r="1345" spans="26:27" ht="12.75">
      <c r="Z1345" s="8"/>
      <c r="AA1345" s="8"/>
    </row>
    <row r="1346" spans="26:27" ht="12.75">
      <c r="Z1346" s="8"/>
      <c r="AA1346" s="8"/>
    </row>
    <row r="1347" spans="26:27" ht="12.75">
      <c r="Z1347" s="8"/>
      <c r="AA1347" s="8"/>
    </row>
    <row r="1348" spans="26:27" ht="12.75">
      <c r="Z1348" s="8"/>
      <c r="AA1348" s="8"/>
    </row>
    <row r="1349" spans="26:27" ht="12.75">
      <c r="Z1349" s="8"/>
      <c r="AA1349" s="8"/>
    </row>
    <row r="1350" spans="26:27" ht="12.75">
      <c r="Z1350" s="8"/>
      <c r="AA1350" s="8"/>
    </row>
    <row r="1351" spans="26:27" ht="12.75">
      <c r="Z1351" s="8"/>
      <c r="AA1351" s="8"/>
    </row>
    <row r="1352" spans="26:27" ht="12.75">
      <c r="Z1352" s="8"/>
      <c r="AA1352" s="8"/>
    </row>
    <row r="1353" spans="26:27" ht="12.75">
      <c r="Z1353" s="8"/>
      <c r="AA1353" s="8"/>
    </row>
    <row r="1354" spans="26:27" ht="12.75">
      <c r="Z1354" s="8"/>
      <c r="AA1354" s="8"/>
    </row>
    <row r="1355" spans="26:27" ht="12.75">
      <c r="Z1355" s="8"/>
      <c r="AA1355" s="8"/>
    </row>
    <row r="1356" spans="26:27" ht="12.75">
      <c r="Z1356" s="8"/>
      <c r="AA1356" s="8"/>
    </row>
    <row r="1357" spans="26:27" ht="12.75">
      <c r="Z1357" s="8"/>
      <c r="AA1357" s="8"/>
    </row>
    <row r="1358" spans="26:27" ht="12.75">
      <c r="Z1358" s="8"/>
      <c r="AA1358" s="8"/>
    </row>
    <row r="1359" spans="26:27" ht="12.75">
      <c r="Z1359" s="8"/>
      <c r="AA1359" s="8"/>
    </row>
    <row r="1360" spans="26:27" ht="12.75">
      <c r="Z1360" s="8"/>
      <c r="AA1360" s="8"/>
    </row>
    <row r="1361" spans="26:27" ht="12.75">
      <c r="Z1361" s="8"/>
      <c r="AA1361" s="8"/>
    </row>
    <row r="1362" spans="26:27" ht="12.75">
      <c r="Z1362" s="8"/>
      <c r="AA1362" s="8"/>
    </row>
    <row r="1363" spans="26:27" ht="12.75">
      <c r="Z1363" s="8"/>
      <c r="AA1363" s="8"/>
    </row>
    <row r="1364" spans="26:27" ht="12.75">
      <c r="Z1364" s="8"/>
      <c r="AA1364" s="8"/>
    </row>
    <row r="1365" spans="26:27" ht="12.75">
      <c r="Z1365" s="8"/>
      <c r="AA1365" s="8"/>
    </row>
    <row r="1366" spans="26:27" ht="12.75">
      <c r="Z1366" s="8"/>
      <c r="AA1366" s="8"/>
    </row>
    <row r="1367" spans="26:27" ht="12.75">
      <c r="Z1367" s="8"/>
      <c r="AA1367" s="8"/>
    </row>
    <row r="1368" spans="26:27" ht="12.75">
      <c r="Z1368" s="8"/>
      <c r="AA1368" s="8"/>
    </row>
    <row r="1369" spans="26:27" ht="12.75">
      <c r="Z1369" s="8"/>
      <c r="AA1369" s="8"/>
    </row>
    <row r="1370" spans="26:27" ht="12.75">
      <c r="Z1370" s="8"/>
      <c r="AA1370" s="8"/>
    </row>
    <row r="1371" spans="26:27" ht="12.75">
      <c r="Z1371" s="8"/>
      <c r="AA1371" s="8"/>
    </row>
    <row r="1372" spans="26:27" ht="12.75">
      <c r="Z1372" s="8"/>
      <c r="AA1372" s="8"/>
    </row>
    <row r="1373" spans="26:27" ht="12.75">
      <c r="Z1373" s="8"/>
      <c r="AA1373" s="8"/>
    </row>
    <row r="1374" spans="26:27" ht="12.75">
      <c r="Z1374" s="8"/>
      <c r="AA1374" s="8"/>
    </row>
    <row r="1375" spans="26:27" ht="12.75">
      <c r="Z1375" s="8"/>
      <c r="AA1375" s="8"/>
    </row>
    <row r="1376" spans="26:27" ht="12.75">
      <c r="Z1376" s="8"/>
      <c r="AA1376" s="8"/>
    </row>
    <row r="1377" spans="26:27" ht="12.75">
      <c r="Z1377" s="8"/>
      <c r="AA1377" s="8"/>
    </row>
    <row r="1378" spans="26:27" ht="12.75">
      <c r="Z1378" s="8"/>
      <c r="AA1378" s="8"/>
    </row>
    <row r="1379" spans="26:27" ht="12.75">
      <c r="Z1379" s="8"/>
      <c r="AA1379" s="8"/>
    </row>
    <row r="1380" spans="26:27" ht="12.75">
      <c r="Z1380" s="8"/>
      <c r="AA1380" s="8"/>
    </row>
    <row r="1381" spans="26:27" ht="12.75">
      <c r="Z1381" s="8"/>
      <c r="AA1381" s="8"/>
    </row>
    <row r="1382" spans="26:27" ht="12.75">
      <c r="Z1382" s="8"/>
      <c r="AA1382" s="8"/>
    </row>
    <row r="1383" spans="26:27" ht="12.75">
      <c r="Z1383" s="8"/>
      <c r="AA1383" s="8"/>
    </row>
    <row r="1384" spans="26:27" ht="12.75">
      <c r="Z1384" s="8"/>
      <c r="AA1384" s="8"/>
    </row>
    <row r="1385" spans="26:27" ht="12.75">
      <c r="Z1385" s="8"/>
      <c r="AA1385" s="8"/>
    </row>
    <row r="1386" spans="26:27" ht="12.75">
      <c r="Z1386" s="8"/>
      <c r="AA1386" s="8"/>
    </row>
    <row r="1387" spans="26:27" ht="12.75">
      <c r="Z1387" s="8"/>
      <c r="AA1387" s="8"/>
    </row>
    <row r="1388" spans="26:27" ht="12.75">
      <c r="Z1388" s="8"/>
      <c r="AA1388" s="8"/>
    </row>
    <row r="1389" spans="26:27" ht="12.75">
      <c r="Z1389" s="8"/>
      <c r="AA1389" s="8"/>
    </row>
    <row r="1390" spans="26:27" ht="12.75">
      <c r="Z1390" s="8"/>
      <c r="AA1390" s="8"/>
    </row>
    <row r="1391" spans="26:27" ht="12.75">
      <c r="Z1391" s="8"/>
      <c r="AA1391" s="8"/>
    </row>
    <row r="1392" spans="26:27" ht="12.75">
      <c r="Z1392" s="8"/>
      <c r="AA1392" s="8"/>
    </row>
    <row r="1393" spans="26:27" ht="12.75">
      <c r="Z1393" s="8"/>
      <c r="AA1393" s="8"/>
    </row>
    <row r="1394" spans="26:27" ht="12.75">
      <c r="Z1394" s="8"/>
      <c r="AA1394" s="8"/>
    </row>
    <row r="1395" spans="26:27" ht="12.75">
      <c r="Z1395" s="8"/>
      <c r="AA1395" s="8"/>
    </row>
    <row r="1396" spans="26:27" ht="12.75">
      <c r="Z1396" s="8"/>
      <c r="AA1396" s="8"/>
    </row>
    <row r="1397" spans="26:27" ht="12.75">
      <c r="Z1397" s="8"/>
      <c r="AA1397" s="8"/>
    </row>
    <row r="1398" spans="26:27" ht="12.75">
      <c r="Z1398" s="8"/>
      <c r="AA1398" s="8"/>
    </row>
    <row r="1399" spans="26:27" ht="12.75">
      <c r="Z1399" s="8"/>
      <c r="AA1399" s="8"/>
    </row>
    <row r="1400" spans="26:27" ht="12.75">
      <c r="Z1400" s="8"/>
      <c r="AA1400" s="8"/>
    </row>
    <row r="1401" spans="26:27" ht="12.75">
      <c r="Z1401" s="8"/>
      <c r="AA1401" s="8"/>
    </row>
    <row r="1402" spans="26:27" ht="12.75">
      <c r="Z1402" s="8"/>
      <c r="AA1402" s="8"/>
    </row>
    <row r="1403" spans="26:27" ht="12.75">
      <c r="Z1403" s="8"/>
      <c r="AA1403" s="8"/>
    </row>
    <row r="1404" spans="26:27" ht="12.75">
      <c r="Z1404" s="8"/>
      <c r="AA1404" s="8"/>
    </row>
    <row r="1405" spans="26:27" ht="12.75">
      <c r="Z1405" s="8"/>
      <c r="AA1405" s="8"/>
    </row>
    <row r="1406" spans="26:27" ht="12.75">
      <c r="Z1406" s="8"/>
      <c r="AA1406" s="8"/>
    </row>
    <row r="1407" spans="26:27" ht="12.75">
      <c r="Z1407" s="8"/>
      <c r="AA1407" s="8"/>
    </row>
    <row r="1408" spans="26:27" ht="12.75">
      <c r="Z1408" s="8"/>
      <c r="AA1408" s="8"/>
    </row>
    <row r="1409" spans="26:27" ht="12.75">
      <c r="Z1409" s="8"/>
      <c r="AA1409" s="8"/>
    </row>
    <row r="1410" spans="26:27" ht="12.75">
      <c r="Z1410" s="8"/>
      <c r="AA1410" s="8"/>
    </row>
    <row r="1411" spans="26:27" ht="12.75">
      <c r="Z1411" s="8"/>
      <c r="AA1411" s="8"/>
    </row>
    <row r="1412" spans="26:27" ht="12.75">
      <c r="Z1412" s="8"/>
      <c r="AA1412" s="8"/>
    </row>
    <row r="1413" spans="26:27" ht="12.75">
      <c r="Z1413" s="8"/>
      <c r="AA1413" s="8"/>
    </row>
    <row r="1414" spans="26:27" ht="12.75">
      <c r="Z1414" s="8"/>
      <c r="AA1414" s="8"/>
    </row>
    <row r="1415" spans="26:27" ht="12.75">
      <c r="Z1415" s="8"/>
      <c r="AA1415" s="8"/>
    </row>
    <row r="1416" spans="26:27" ht="12.75">
      <c r="Z1416" s="8"/>
      <c r="AA1416" s="8"/>
    </row>
    <row r="1417" spans="26:27" ht="12.75">
      <c r="Z1417" s="8"/>
      <c r="AA1417" s="8"/>
    </row>
    <row r="1418" spans="26:27" ht="12.75">
      <c r="Z1418" s="8"/>
      <c r="AA1418" s="8"/>
    </row>
    <row r="1419" spans="26:27" ht="12.75">
      <c r="Z1419" s="8"/>
      <c r="AA1419" s="8"/>
    </row>
    <row r="1420" spans="26:27" ht="12.75">
      <c r="Z1420" s="8"/>
      <c r="AA1420" s="8"/>
    </row>
    <row r="1421" spans="26:27" ht="12.75">
      <c r="Z1421" s="8"/>
      <c r="AA1421" s="8"/>
    </row>
    <row r="1422" spans="26:27" ht="12.75">
      <c r="Z1422" s="8"/>
      <c r="AA1422" s="8"/>
    </row>
    <row r="1423" spans="26:27" ht="12.75">
      <c r="Z1423" s="8"/>
      <c r="AA1423" s="8"/>
    </row>
    <row r="1424" spans="26:27" ht="12.75">
      <c r="Z1424" s="8"/>
      <c r="AA1424" s="8"/>
    </row>
    <row r="1425" spans="26:27" ht="12.75">
      <c r="Z1425" s="8"/>
      <c r="AA1425" s="8"/>
    </row>
    <row r="1426" spans="26:27" ht="12.75">
      <c r="Z1426" s="8"/>
      <c r="AA1426" s="8"/>
    </row>
    <row r="1427" spans="26:27" ht="12.75">
      <c r="Z1427" s="8"/>
      <c r="AA1427" s="8"/>
    </row>
    <row r="1428" spans="26:27" ht="12.75">
      <c r="Z1428" s="8"/>
      <c r="AA1428" s="8"/>
    </row>
    <row r="1429" spans="26:27" ht="12.75">
      <c r="Z1429" s="8"/>
      <c r="AA1429" s="8"/>
    </row>
    <row r="1430" spans="26:27" ht="12.75">
      <c r="Z1430" s="8"/>
      <c r="AA1430" s="8"/>
    </row>
    <row r="1431" spans="26:27" ht="12.75">
      <c r="Z1431" s="8"/>
      <c r="AA1431" s="8"/>
    </row>
    <row r="1432" spans="26:27" ht="12.75">
      <c r="Z1432" s="8"/>
      <c r="AA1432" s="8"/>
    </row>
    <row r="1433" spans="26:27" ht="12.75">
      <c r="Z1433" s="8"/>
      <c r="AA1433" s="8"/>
    </row>
    <row r="1434" spans="26:27" ht="12.75">
      <c r="Z1434" s="8"/>
      <c r="AA1434" s="8"/>
    </row>
    <row r="1435" spans="26:27" ht="12.75">
      <c r="Z1435" s="8"/>
      <c r="AA1435" s="8"/>
    </row>
    <row r="1436" spans="26:27" ht="12.75">
      <c r="Z1436" s="8"/>
      <c r="AA1436" s="8"/>
    </row>
    <row r="1437" spans="26:27" ht="12.75">
      <c r="Z1437" s="8"/>
      <c r="AA1437" s="8"/>
    </row>
    <row r="1438" spans="26:27" ht="12.75">
      <c r="Z1438" s="8"/>
      <c r="AA1438" s="8"/>
    </row>
    <row r="1439" spans="26:27" ht="12.75">
      <c r="Z1439" s="8"/>
      <c r="AA1439" s="8"/>
    </row>
    <row r="1440" spans="26:27" ht="12.75">
      <c r="Z1440" s="8"/>
      <c r="AA1440" s="8"/>
    </row>
    <row r="1441" spans="26:27" ht="12.75">
      <c r="Z1441" s="8"/>
      <c r="AA1441" s="8"/>
    </row>
    <row r="1442" spans="26:27" ht="12.75">
      <c r="Z1442" s="8"/>
      <c r="AA1442" s="8"/>
    </row>
    <row r="1443" spans="26:27" ht="12.75">
      <c r="Z1443" s="8"/>
      <c r="AA1443" s="8"/>
    </row>
    <row r="1444" spans="26:27" ht="12.75">
      <c r="Z1444" s="8"/>
      <c r="AA1444" s="8"/>
    </row>
    <row r="1445" spans="26:27" ht="12.75">
      <c r="Z1445" s="8"/>
      <c r="AA1445" s="8"/>
    </row>
    <row r="1446" spans="26:27" ht="12.75">
      <c r="Z1446" s="8"/>
      <c r="AA1446" s="8"/>
    </row>
    <row r="1447" spans="26:27" ht="12.75">
      <c r="Z1447" s="8"/>
      <c r="AA1447" s="8"/>
    </row>
    <row r="1448" spans="26:27" ht="12.75">
      <c r="Z1448" s="8"/>
      <c r="AA1448" s="8"/>
    </row>
    <row r="1449" spans="26:27" ht="12.75">
      <c r="Z1449" s="8"/>
      <c r="AA1449" s="8"/>
    </row>
    <row r="1450" spans="26:27" ht="12.75">
      <c r="Z1450" s="8"/>
      <c r="AA1450" s="8"/>
    </row>
    <row r="1451" spans="26:27" ht="12.75">
      <c r="Z1451" s="8"/>
      <c r="AA1451" s="8"/>
    </row>
    <row r="1452" spans="26:27" ht="12.75">
      <c r="Z1452" s="8"/>
      <c r="AA1452" s="8"/>
    </row>
    <row r="1453" spans="26:27" ht="12.75">
      <c r="Z1453" s="8"/>
      <c r="AA1453" s="8"/>
    </row>
    <row r="1454" spans="26:27" ht="12.75">
      <c r="Z1454" s="8"/>
      <c r="AA1454" s="8"/>
    </row>
    <row r="1455" spans="26:27" ht="12.75">
      <c r="Z1455" s="8"/>
      <c r="AA1455" s="8"/>
    </row>
    <row r="1456" spans="26:27" ht="12.75">
      <c r="Z1456" s="8"/>
      <c r="AA1456" s="8"/>
    </row>
    <row r="1457" spans="26:27" ht="12.75">
      <c r="Z1457" s="8"/>
      <c r="AA1457" s="8"/>
    </row>
    <row r="1458" spans="26:27" ht="12.75">
      <c r="Z1458" s="8"/>
      <c r="AA1458" s="8"/>
    </row>
    <row r="1459" spans="26:27" ht="12.75">
      <c r="Z1459" s="8"/>
      <c r="AA1459" s="8"/>
    </row>
    <row r="1460" spans="26:27" ht="12.75">
      <c r="Z1460" s="8"/>
      <c r="AA1460" s="8"/>
    </row>
    <row r="1461" spans="26:27" ht="12.75">
      <c r="Z1461" s="8"/>
      <c r="AA1461" s="8"/>
    </row>
    <row r="1462" spans="26:27" ht="12.75">
      <c r="Z1462" s="8"/>
      <c r="AA1462" s="8"/>
    </row>
    <row r="1463" spans="26:27" ht="12.75">
      <c r="Z1463" s="8"/>
      <c r="AA1463" s="8"/>
    </row>
    <row r="1464" spans="26:27" ht="12.75">
      <c r="Z1464" s="8"/>
      <c r="AA1464" s="8"/>
    </row>
    <row r="1465" spans="26:27" ht="12.75">
      <c r="Z1465" s="8"/>
      <c r="AA1465" s="8"/>
    </row>
    <row r="1466" spans="26:27" ht="12.75">
      <c r="Z1466" s="8"/>
      <c r="AA1466" s="8"/>
    </row>
    <row r="1467" spans="26:27" ht="12.75">
      <c r="Z1467" s="8"/>
      <c r="AA1467" s="8"/>
    </row>
    <row r="1468" spans="26:27" ht="12.75">
      <c r="Z1468" s="8"/>
      <c r="AA1468" s="8"/>
    </row>
    <row r="1469" spans="26:27" ht="12.75">
      <c r="Z1469" s="8"/>
      <c r="AA1469" s="8"/>
    </row>
    <row r="1470" spans="26:27" ht="12.75">
      <c r="Z1470" s="8"/>
      <c r="AA1470" s="8"/>
    </row>
    <row r="1471" spans="26:27" ht="12.75">
      <c r="Z1471" s="8"/>
      <c r="AA1471" s="8"/>
    </row>
    <row r="1472" spans="26:27" ht="12.75">
      <c r="Z1472" s="8"/>
      <c r="AA1472" s="8"/>
    </row>
    <row r="1473" spans="26:27" ht="12.75">
      <c r="Z1473" s="8"/>
      <c r="AA1473" s="8"/>
    </row>
    <row r="1474" spans="26:27" ht="12.75">
      <c r="Z1474" s="8"/>
      <c r="AA1474" s="8"/>
    </row>
    <row r="1475" spans="26:27" ht="12.75">
      <c r="Z1475" s="8"/>
      <c r="AA1475" s="8"/>
    </row>
    <row r="1476" spans="26:27" ht="12.75">
      <c r="Z1476" s="8"/>
      <c r="AA1476" s="8"/>
    </row>
    <row r="1477" spans="26:27" ht="12.75">
      <c r="Z1477" s="8"/>
      <c r="AA1477" s="8"/>
    </row>
    <row r="1478" spans="26:27" ht="12.75">
      <c r="Z1478" s="8"/>
      <c r="AA1478" s="8"/>
    </row>
    <row r="1479" spans="26:27" ht="12.75">
      <c r="Z1479" s="8"/>
      <c r="AA1479" s="8"/>
    </row>
    <row r="1480" spans="26:27" ht="12.75">
      <c r="Z1480" s="8"/>
      <c r="AA1480" s="8"/>
    </row>
    <row r="1481" spans="26:27" ht="12.75">
      <c r="Z1481" s="8"/>
      <c r="AA1481" s="8"/>
    </row>
    <row r="1482" spans="26:27" ht="12.75">
      <c r="Z1482" s="8"/>
      <c r="AA1482" s="8"/>
    </row>
    <row r="1483" spans="26:27" ht="12.75">
      <c r="Z1483" s="8"/>
      <c r="AA1483" s="8"/>
    </row>
    <row r="1484" spans="26:27" ht="12.75">
      <c r="Z1484" s="8"/>
      <c r="AA1484" s="8"/>
    </row>
    <row r="1485" spans="26:27" ht="12.75">
      <c r="Z1485" s="8"/>
      <c r="AA1485" s="8"/>
    </row>
    <row r="1486" spans="26:27" ht="12.75">
      <c r="Z1486" s="8"/>
      <c r="AA1486" s="8"/>
    </row>
    <row r="1487" spans="26:27" ht="12.75">
      <c r="Z1487" s="8"/>
      <c r="AA1487" s="8"/>
    </row>
    <row r="1488" spans="26:27" ht="12.75">
      <c r="Z1488" s="8"/>
      <c r="AA1488" s="8"/>
    </row>
    <row r="1489" spans="26:27" ht="12.75">
      <c r="Z1489" s="8"/>
      <c r="AA1489" s="8"/>
    </row>
    <row r="1490" spans="26:27" ht="12.75">
      <c r="Z1490" s="8"/>
      <c r="AA1490" s="8"/>
    </row>
    <row r="1491" spans="26:27" ht="12.75">
      <c r="Z1491" s="8"/>
      <c r="AA1491" s="8"/>
    </row>
    <row r="1492" spans="26:27" ht="12.75">
      <c r="Z1492" s="8"/>
      <c r="AA1492" s="8"/>
    </row>
    <row r="1493" spans="26:27" ht="12.75">
      <c r="Z1493" s="8"/>
      <c r="AA1493" s="8"/>
    </row>
    <row r="1494" spans="26:27" ht="12.75">
      <c r="Z1494" s="8"/>
      <c r="AA1494" s="8"/>
    </row>
    <row r="1495" spans="26:27" ht="12.75">
      <c r="Z1495" s="8"/>
      <c r="AA1495" s="8"/>
    </row>
    <row r="1496" spans="26:27" ht="12.75">
      <c r="Z1496" s="8"/>
      <c r="AA1496" s="8"/>
    </row>
    <row r="1497" spans="26:27" ht="12.75">
      <c r="Z1497" s="8"/>
      <c r="AA1497" s="8"/>
    </row>
    <row r="1498" spans="26:27" ht="12.75">
      <c r="Z1498" s="8"/>
      <c r="AA1498" s="8"/>
    </row>
    <row r="1499" spans="26:27" ht="12.75">
      <c r="Z1499" s="8"/>
      <c r="AA1499" s="8"/>
    </row>
    <row r="1500" spans="26:27" ht="12.75">
      <c r="Z1500" s="8"/>
      <c r="AA1500" s="8"/>
    </row>
    <row r="1501" spans="26:27" ht="12.75">
      <c r="Z1501" s="8"/>
      <c r="AA1501" s="8"/>
    </row>
    <row r="1502" spans="26:27" ht="12.75">
      <c r="Z1502" s="8"/>
      <c r="AA1502" s="8"/>
    </row>
    <row r="1503" spans="26:27" ht="12.75">
      <c r="Z1503" s="8"/>
      <c r="AA1503" s="8"/>
    </row>
    <row r="1504" spans="26:27" ht="12.75">
      <c r="Z1504" s="8"/>
      <c r="AA1504" s="8"/>
    </row>
    <row r="1505" spans="26:27" ht="12.75">
      <c r="Z1505" s="8"/>
      <c r="AA1505" s="8"/>
    </row>
    <row r="1506" spans="26:27" ht="12.75">
      <c r="Z1506" s="8"/>
      <c r="AA1506" s="8"/>
    </row>
    <row r="1507" spans="26:27" ht="12.75">
      <c r="Z1507" s="8"/>
      <c r="AA1507" s="8"/>
    </row>
    <row r="1508" spans="26:27" ht="12.75">
      <c r="Z1508" s="8"/>
      <c r="AA1508" s="8"/>
    </row>
    <row r="1509" spans="26:27" ht="12.75">
      <c r="Z1509" s="8"/>
      <c r="AA1509" s="8"/>
    </row>
    <row r="1510" spans="26:27" ht="12.75">
      <c r="Z1510" s="8"/>
      <c r="AA1510" s="8"/>
    </row>
    <row r="1511" spans="26:27" ht="12.75">
      <c r="Z1511" s="8"/>
      <c r="AA1511" s="8"/>
    </row>
    <row r="1512" spans="26:27" ht="12.75">
      <c r="Z1512" s="8"/>
      <c r="AA1512" s="8"/>
    </row>
    <row r="1513" spans="26:27" ht="12.75">
      <c r="Z1513" s="8"/>
      <c r="AA1513" s="8"/>
    </row>
    <row r="1514" spans="26:27" ht="12.75">
      <c r="Z1514" s="8"/>
      <c r="AA1514" s="8"/>
    </row>
    <row r="1515" spans="26:27" ht="12.75">
      <c r="Z1515" s="8"/>
      <c r="AA1515" s="8"/>
    </row>
    <row r="1516" spans="26:27" ht="12.75">
      <c r="Z1516" s="8"/>
      <c r="AA1516" s="8"/>
    </row>
    <row r="1517" spans="26:27" ht="12.75">
      <c r="Z1517" s="8"/>
      <c r="AA1517" s="8"/>
    </row>
    <row r="1518" spans="26:27" ht="12.75">
      <c r="Z1518" s="8"/>
      <c r="AA1518" s="8"/>
    </row>
    <row r="1519" spans="26:27" ht="12.75">
      <c r="Z1519" s="8"/>
      <c r="AA1519" s="8"/>
    </row>
    <row r="1520" spans="26:27" ht="12.75">
      <c r="Z1520" s="8"/>
      <c r="AA1520" s="8"/>
    </row>
    <row r="1521" spans="26:27" ht="12.75">
      <c r="Z1521" s="8"/>
      <c r="AA1521" s="8"/>
    </row>
    <row r="1522" spans="26:27" ht="12.75">
      <c r="Z1522" s="8"/>
      <c r="AA1522" s="8"/>
    </row>
    <row r="1523" spans="26:27" ht="12.75">
      <c r="Z1523" s="8"/>
      <c r="AA1523" s="8"/>
    </row>
    <row r="1524" spans="26:27" ht="12.75">
      <c r="Z1524" s="8"/>
      <c r="AA1524" s="8"/>
    </row>
    <row r="1525" spans="26:27" ht="12.75">
      <c r="Z1525" s="8"/>
      <c r="AA1525" s="8"/>
    </row>
    <row r="1526" spans="26:27" ht="12.75">
      <c r="Z1526" s="8"/>
      <c r="AA1526" s="8"/>
    </row>
    <row r="1527" spans="26:27" ht="12.75">
      <c r="Z1527" s="8"/>
      <c r="AA1527" s="8"/>
    </row>
    <row r="1528" spans="26:27" ht="12.75">
      <c r="Z1528" s="8"/>
      <c r="AA1528" s="8"/>
    </row>
    <row r="1529" spans="26:27" ht="12.75">
      <c r="Z1529" s="8"/>
      <c r="AA1529" s="8"/>
    </row>
    <row r="1530" spans="26:27" ht="12.75">
      <c r="Z1530" s="8"/>
      <c r="AA1530" s="8"/>
    </row>
    <row r="1531" spans="26:27" ht="12.75">
      <c r="Z1531" s="8"/>
      <c r="AA1531" s="8"/>
    </row>
    <row r="1532" spans="26:27" ht="12.75">
      <c r="Z1532" s="8"/>
      <c r="AA1532" s="8"/>
    </row>
    <row r="1533" spans="26:27" ht="12.75">
      <c r="Z1533" s="8"/>
      <c r="AA1533" s="8"/>
    </row>
    <row r="1534" spans="26:27" ht="12.75">
      <c r="Z1534" s="8"/>
      <c r="AA1534" s="8"/>
    </row>
    <row r="1535" spans="26:27" ht="12.75">
      <c r="Z1535" s="8"/>
      <c r="AA1535" s="8"/>
    </row>
    <row r="1536" spans="26:27" ht="12.75">
      <c r="Z1536" s="8"/>
      <c r="AA1536" s="8"/>
    </row>
    <row r="1537" spans="26:27" ht="12.75">
      <c r="Z1537" s="8"/>
      <c r="AA1537" s="8"/>
    </row>
    <row r="1538" spans="26:27" ht="12.75">
      <c r="Z1538" s="8"/>
      <c r="AA1538" s="8"/>
    </row>
    <row r="1539" spans="26:27" ht="12.75">
      <c r="Z1539" s="8"/>
      <c r="AA1539" s="8"/>
    </row>
    <row r="1540" spans="26:27" ht="12.75">
      <c r="Z1540" s="8"/>
      <c r="AA1540" s="8"/>
    </row>
    <row r="1541" spans="26:27" ht="12.75">
      <c r="Z1541" s="8"/>
      <c r="AA1541" s="8"/>
    </row>
    <row r="1542" spans="26:27" ht="12.75">
      <c r="Z1542" s="8"/>
      <c r="AA1542" s="8"/>
    </row>
    <row r="1543" spans="26:27" ht="12.75">
      <c r="Z1543" s="8"/>
      <c r="AA1543" s="8"/>
    </row>
    <row r="1544" spans="26:27" ht="12.75">
      <c r="Z1544" s="8"/>
      <c r="AA1544" s="8"/>
    </row>
    <row r="1545" spans="26:27" ht="12.75">
      <c r="Z1545" s="8"/>
      <c r="AA1545" s="8"/>
    </row>
    <row r="1546" spans="26:27" ht="12.75">
      <c r="Z1546" s="8"/>
      <c r="AA1546" s="8"/>
    </row>
    <row r="1547" spans="26:27" ht="12.75">
      <c r="Z1547" s="8"/>
      <c r="AA1547" s="8"/>
    </row>
    <row r="1548" spans="26:27" ht="12.75">
      <c r="Z1548" s="8"/>
      <c r="AA1548" s="8"/>
    </row>
    <row r="1549" spans="26:27" ht="12.75">
      <c r="Z1549" s="8"/>
      <c r="AA1549" s="8"/>
    </row>
    <row r="1550" spans="26:27" ht="12.75">
      <c r="Z1550" s="8"/>
      <c r="AA1550" s="8"/>
    </row>
    <row r="1551" spans="26:27" ht="12.75">
      <c r="Z1551" s="8"/>
      <c r="AA1551" s="8"/>
    </row>
    <row r="1552" spans="26:27" ht="12.75">
      <c r="Z1552" s="8"/>
      <c r="AA1552" s="8"/>
    </row>
    <row r="1553" spans="26:27" ht="12.75">
      <c r="Z1553" s="8"/>
      <c r="AA1553" s="8"/>
    </row>
    <row r="1554" spans="26:27" ht="12.75">
      <c r="Z1554" s="8"/>
      <c r="AA1554" s="8"/>
    </row>
    <row r="1555" spans="26:27" ht="12.75">
      <c r="Z1555" s="8"/>
      <c r="AA1555" s="8"/>
    </row>
    <row r="1556" spans="26:27" ht="12.75">
      <c r="Z1556" s="8"/>
      <c r="AA1556" s="8"/>
    </row>
    <row r="1557" spans="26:27" ht="12.75">
      <c r="Z1557" s="8"/>
      <c r="AA1557" s="8"/>
    </row>
    <row r="1558" spans="26:27" ht="12.75">
      <c r="Z1558" s="8"/>
      <c r="AA1558" s="8"/>
    </row>
    <row r="1559" spans="26:27" ht="12.75">
      <c r="Z1559" s="8"/>
      <c r="AA1559" s="8"/>
    </row>
    <row r="1560" spans="26:27" ht="12.75">
      <c r="Z1560" s="8"/>
      <c r="AA1560" s="8"/>
    </row>
    <row r="1561" spans="26:27" ht="12.75">
      <c r="Z1561" s="8"/>
      <c r="AA1561" s="8"/>
    </row>
    <row r="1562" spans="26:27" ht="12.75">
      <c r="Z1562" s="8"/>
      <c r="AA1562" s="8"/>
    </row>
    <row r="1563" spans="26:27" ht="12.75">
      <c r="Z1563" s="8"/>
      <c r="AA1563" s="8"/>
    </row>
    <row r="1564" spans="26:27" ht="12.75">
      <c r="Z1564" s="8"/>
      <c r="AA1564" s="8"/>
    </row>
    <row r="1565" spans="26:27" ht="12.75">
      <c r="Z1565" s="8"/>
      <c r="AA1565" s="8"/>
    </row>
    <row r="1566" spans="26:27" ht="12.75">
      <c r="Z1566" s="8"/>
      <c r="AA1566" s="8"/>
    </row>
    <row r="1567" spans="26:27" ht="12.75">
      <c r="Z1567" s="8"/>
      <c r="AA1567" s="8"/>
    </row>
    <row r="1568" spans="26:27" ht="12.75">
      <c r="Z1568" s="8"/>
      <c r="AA1568" s="8"/>
    </row>
    <row r="1569" spans="26:27" ht="12.75">
      <c r="Z1569" s="8"/>
      <c r="AA1569" s="8"/>
    </row>
    <row r="1570" spans="26:27" ht="12.75">
      <c r="Z1570" s="8"/>
      <c r="AA1570" s="8"/>
    </row>
    <row r="1571" spans="26:27" ht="12.75">
      <c r="Z1571" s="8"/>
      <c r="AA1571" s="8"/>
    </row>
    <row r="1572" spans="26:27" ht="12.75">
      <c r="Z1572" s="8"/>
      <c r="AA1572" s="8"/>
    </row>
    <row r="1573" spans="26:27" ht="12.75">
      <c r="Z1573" s="8"/>
      <c r="AA1573" s="8"/>
    </row>
    <row r="1574" spans="26:27" ht="12.75">
      <c r="Z1574" s="8"/>
      <c r="AA1574" s="8"/>
    </row>
    <row r="1575" spans="26:27" ht="12.75">
      <c r="Z1575" s="8"/>
      <c r="AA1575" s="8"/>
    </row>
    <row r="1576" spans="26:27" ht="12.75">
      <c r="Z1576" s="8"/>
      <c r="AA1576" s="8"/>
    </row>
    <row r="1577" spans="26:27" ht="12.75">
      <c r="Z1577" s="8"/>
      <c r="AA1577" s="8"/>
    </row>
    <row r="1578" spans="26:27" ht="12.75">
      <c r="Z1578" s="8"/>
      <c r="AA1578" s="8"/>
    </row>
    <row r="1579" spans="26:27" ht="12.75">
      <c r="Z1579" s="8"/>
      <c r="AA1579" s="8"/>
    </row>
    <row r="1580" spans="26:27" ht="12.75">
      <c r="Z1580" s="8"/>
      <c r="AA1580" s="8"/>
    </row>
    <row r="1581" spans="26:27" ht="12.75">
      <c r="Z1581" s="8"/>
      <c r="AA1581" s="8"/>
    </row>
    <row r="1582" spans="26:27" ht="12.75">
      <c r="Z1582" s="8"/>
      <c r="AA1582" s="8"/>
    </row>
    <row r="1583" spans="26:27" ht="12.75">
      <c r="Z1583" s="8"/>
      <c r="AA1583" s="8"/>
    </row>
    <row r="1584" spans="26:27" ht="12.75">
      <c r="Z1584" s="8"/>
      <c r="AA1584" s="8"/>
    </row>
    <row r="1585" spans="26:27" ht="12.75">
      <c r="Z1585" s="8"/>
      <c r="AA1585" s="8"/>
    </row>
    <row r="1586" spans="26:27" ht="12.75">
      <c r="Z1586" s="8"/>
      <c r="AA1586" s="8"/>
    </row>
    <row r="1587" spans="26:27" ht="12.75">
      <c r="Z1587" s="8"/>
      <c r="AA1587" s="8"/>
    </row>
    <row r="1588" spans="26:27" ht="12.75">
      <c r="Z1588" s="8"/>
      <c r="AA1588" s="8"/>
    </row>
    <row r="1589" spans="26:27" ht="12.75">
      <c r="Z1589" s="8"/>
      <c r="AA1589" s="8"/>
    </row>
    <row r="1590" spans="26:27" ht="12.75">
      <c r="Z1590" s="8"/>
      <c r="AA1590" s="8"/>
    </row>
    <row r="1591" spans="26:27" ht="12.75">
      <c r="Z1591" s="8"/>
      <c r="AA1591" s="8"/>
    </row>
    <row r="1592" spans="26:27" ht="12.75">
      <c r="Z1592" s="8"/>
      <c r="AA1592" s="8"/>
    </row>
    <row r="1593" spans="26:27" ht="12.75">
      <c r="Z1593" s="8"/>
      <c r="AA1593" s="8"/>
    </row>
    <row r="1594" spans="26:27" ht="12.75">
      <c r="Z1594" s="8"/>
      <c r="AA1594" s="8"/>
    </row>
    <row r="1595" spans="26:27" ht="12.75">
      <c r="Z1595" s="8"/>
      <c r="AA1595" s="8"/>
    </row>
    <row r="1596" spans="26:27" ht="12.75">
      <c r="Z1596" s="8"/>
      <c r="AA1596" s="8"/>
    </row>
    <row r="1597" spans="26:27" ht="12.75">
      <c r="Z1597" s="8"/>
      <c r="AA1597" s="8"/>
    </row>
    <row r="1598" spans="26:27" ht="12.75">
      <c r="Z1598" s="8"/>
      <c r="AA1598" s="8"/>
    </row>
    <row r="1599" spans="26:27" ht="12.75">
      <c r="Z1599" s="8"/>
      <c r="AA1599" s="8"/>
    </row>
    <row r="1600" spans="26:27" ht="12.75">
      <c r="Z1600" s="8"/>
      <c r="AA1600" s="8"/>
    </row>
    <row r="1601" spans="26:27" ht="12.75">
      <c r="Z1601" s="8"/>
      <c r="AA1601" s="8"/>
    </row>
    <row r="1602" spans="26:27" ht="12.75">
      <c r="Z1602" s="8"/>
      <c r="AA1602" s="8"/>
    </row>
    <row r="1603" spans="26:27" ht="12.75">
      <c r="Z1603" s="8"/>
      <c r="AA1603" s="8"/>
    </row>
    <row r="1604" spans="26:27" ht="12.75">
      <c r="Z1604" s="8"/>
      <c r="AA1604" s="8"/>
    </row>
    <row r="1605" spans="26:27" ht="12.75">
      <c r="Z1605" s="8"/>
      <c r="AA1605" s="8"/>
    </row>
    <row r="1606" spans="26:27" ht="12.75">
      <c r="Z1606" s="8"/>
      <c r="AA1606" s="8"/>
    </row>
    <row r="1607" spans="26:27" ht="12.75">
      <c r="Z1607" s="8"/>
      <c r="AA1607" s="8"/>
    </row>
    <row r="1608" spans="26:27" ht="12.75">
      <c r="Z1608" s="8"/>
      <c r="AA1608" s="8"/>
    </row>
    <row r="1609" spans="26:27" ht="12.75">
      <c r="Z1609" s="8"/>
      <c r="AA1609" s="8"/>
    </row>
    <row r="1610" spans="26:27" ht="12.75">
      <c r="Z1610" s="8"/>
      <c r="AA1610" s="8"/>
    </row>
    <row r="1611" spans="26:27" ht="12.75">
      <c r="Z1611" s="8"/>
      <c r="AA1611" s="8"/>
    </row>
    <row r="1612" spans="26:27" ht="12.75">
      <c r="Z1612" s="8"/>
      <c r="AA1612" s="8"/>
    </row>
    <row r="1613" spans="26:27" ht="12.75">
      <c r="Z1613" s="8"/>
      <c r="AA1613" s="8"/>
    </row>
    <row r="1614" spans="26:27" ht="12.75">
      <c r="Z1614" s="8"/>
      <c r="AA1614" s="8"/>
    </row>
    <row r="1615" spans="26:27" ht="12.75">
      <c r="Z1615" s="8"/>
      <c r="AA1615" s="8"/>
    </row>
    <row r="1616" spans="26:27" ht="12.75">
      <c r="Z1616" s="8"/>
      <c r="AA1616" s="8"/>
    </row>
    <row r="1617" spans="26:27" ht="12.75">
      <c r="Z1617" s="8"/>
      <c r="AA1617" s="8"/>
    </row>
    <row r="1618" spans="26:27" ht="12.75">
      <c r="Z1618" s="8"/>
      <c r="AA1618" s="8"/>
    </row>
    <row r="1619" spans="26:27" ht="12.75">
      <c r="Z1619" s="8"/>
      <c r="AA1619" s="8"/>
    </row>
    <row r="1620" spans="26:27" ht="12.75">
      <c r="Z1620" s="8"/>
      <c r="AA1620" s="8"/>
    </row>
    <row r="1621" spans="26:27" ht="12.75">
      <c r="Z1621" s="8"/>
      <c r="AA1621" s="8"/>
    </row>
    <row r="1622" spans="26:27" ht="12.75">
      <c r="Z1622" s="8"/>
      <c r="AA1622" s="8"/>
    </row>
    <row r="1623" spans="26:27" ht="12.75">
      <c r="Z1623" s="8"/>
      <c r="AA1623" s="8"/>
    </row>
    <row r="1624" spans="26:27" ht="12.75">
      <c r="Z1624" s="8"/>
      <c r="AA1624" s="8"/>
    </row>
    <row r="1625" spans="26:27" ht="12.75">
      <c r="Z1625" s="8"/>
      <c r="AA1625" s="8"/>
    </row>
    <row r="1626" spans="26:27" ht="12.75">
      <c r="Z1626" s="8"/>
      <c r="AA1626" s="8"/>
    </row>
    <row r="1627" spans="26:27" ht="12.75">
      <c r="Z1627" s="8"/>
      <c r="AA1627" s="8"/>
    </row>
    <row r="1628" spans="26:27" ht="12.75">
      <c r="Z1628" s="8"/>
      <c r="AA1628" s="8"/>
    </row>
    <row r="1629" spans="26:27" ht="12.75">
      <c r="Z1629" s="8"/>
      <c r="AA1629" s="8"/>
    </row>
    <row r="1630" spans="26:27" ht="12.75">
      <c r="Z1630" s="8"/>
      <c r="AA1630" s="8"/>
    </row>
    <row r="1631" spans="26:27" ht="12.75">
      <c r="Z1631" s="8"/>
      <c r="AA1631" s="8"/>
    </row>
    <row r="1632" spans="26:27" ht="12.75">
      <c r="Z1632" s="8"/>
      <c r="AA1632" s="8"/>
    </row>
    <row r="1633" spans="26:27" ht="12.75">
      <c r="Z1633" s="8"/>
      <c r="AA1633" s="8"/>
    </row>
    <row r="1634" spans="26:27" ht="12.75">
      <c r="Z1634" s="8"/>
      <c r="AA1634" s="8"/>
    </row>
    <row r="1635" spans="26:27" ht="12.75">
      <c r="Z1635" s="8"/>
      <c r="AA1635" s="8"/>
    </row>
    <row r="1636" spans="26:27" ht="12.75">
      <c r="Z1636" s="8"/>
      <c r="AA1636" s="8"/>
    </row>
    <row r="1637" spans="26:27" ht="12.75">
      <c r="Z1637" s="8"/>
      <c r="AA1637" s="8"/>
    </row>
    <row r="1638" spans="26:27" ht="12.75">
      <c r="Z1638" s="8"/>
      <c r="AA1638" s="8"/>
    </row>
    <row r="1639" spans="26:27" ht="12.75">
      <c r="Z1639" s="8"/>
      <c r="AA1639" s="8"/>
    </row>
    <row r="1640" spans="26:27" ht="12.75">
      <c r="Z1640" s="8"/>
      <c r="AA1640" s="8"/>
    </row>
    <row r="1641" spans="26:27" ht="12.75">
      <c r="Z1641" s="8"/>
      <c r="AA1641" s="8"/>
    </row>
    <row r="1642" spans="26:27" ht="12.75">
      <c r="Z1642" s="8"/>
      <c r="AA1642" s="8"/>
    </row>
    <row r="1643" spans="26:27" ht="12.75">
      <c r="Z1643" s="8"/>
      <c r="AA1643" s="8"/>
    </row>
    <row r="1644" spans="26:27" ht="12.75">
      <c r="Z1644" s="8"/>
      <c r="AA1644" s="8"/>
    </row>
    <row r="1645" spans="26:27" ht="12.75">
      <c r="Z1645" s="8"/>
      <c r="AA1645" s="8"/>
    </row>
    <row r="1646" spans="26:27" ht="12.75">
      <c r="Z1646" s="8"/>
      <c r="AA1646" s="8"/>
    </row>
    <row r="1647" spans="26:27" ht="12.75">
      <c r="Z1647" s="8"/>
      <c r="AA1647" s="8"/>
    </row>
    <row r="1648" spans="26:27" ht="12.75">
      <c r="Z1648" s="8"/>
      <c r="AA1648" s="8"/>
    </row>
    <row r="1649" spans="26:27" ht="12.75">
      <c r="Z1649" s="8"/>
      <c r="AA1649" s="8"/>
    </row>
    <row r="1650" spans="26:27" ht="12.75">
      <c r="Z1650" s="8"/>
      <c r="AA1650" s="8"/>
    </row>
    <row r="1651" spans="26:27" ht="12.75">
      <c r="Z1651" s="8"/>
      <c r="AA1651" s="8"/>
    </row>
    <row r="1652" spans="26:27" ht="12.75">
      <c r="Z1652" s="8"/>
      <c r="AA1652" s="8"/>
    </row>
    <row r="1653" spans="26:27" ht="12.75">
      <c r="Z1653" s="8"/>
      <c r="AA1653" s="8"/>
    </row>
    <row r="1654" spans="26:27" ht="12.75">
      <c r="Z1654" s="8"/>
      <c r="AA1654" s="8"/>
    </row>
    <row r="1655" spans="26:27" ht="12.75">
      <c r="Z1655" s="8"/>
      <c r="AA1655" s="8"/>
    </row>
    <row r="1656" spans="26:27" ht="12.75">
      <c r="Z1656" s="8"/>
      <c r="AA1656" s="8"/>
    </row>
    <row r="1657" spans="26:27" ht="12.75">
      <c r="Z1657" s="8"/>
      <c r="AA1657" s="8"/>
    </row>
    <row r="1658" spans="26:27" ht="12.75">
      <c r="Z1658" s="8"/>
      <c r="AA1658" s="8"/>
    </row>
    <row r="1659" spans="26:27" ht="12.75">
      <c r="Z1659" s="8"/>
      <c r="AA1659" s="8"/>
    </row>
    <row r="1660" spans="26:27" ht="12.75">
      <c r="Z1660" s="8"/>
      <c r="AA1660" s="8"/>
    </row>
    <row r="1661" spans="26:27" ht="12.75">
      <c r="Z1661" s="8"/>
      <c r="AA1661" s="8"/>
    </row>
    <row r="1662" spans="26:27" ht="12.75">
      <c r="Z1662" s="8"/>
      <c r="AA1662" s="8"/>
    </row>
    <row r="1663" spans="26:27" ht="12.75">
      <c r="Z1663" s="8"/>
      <c r="AA1663" s="8"/>
    </row>
    <row r="1664" spans="26:27" ht="12.75">
      <c r="Z1664" s="8"/>
      <c r="AA1664" s="8"/>
    </row>
    <row r="1665" spans="26:27" ht="12.75">
      <c r="Z1665" s="8"/>
      <c r="AA1665" s="8"/>
    </row>
    <row r="1666" spans="26:27" ht="12.75">
      <c r="Z1666" s="8"/>
      <c r="AA1666" s="8"/>
    </row>
    <row r="1667" spans="26:27" ht="12.75">
      <c r="Z1667" s="8"/>
      <c r="AA1667" s="8"/>
    </row>
    <row r="1668" spans="26:27" ht="12.75">
      <c r="Z1668" s="8"/>
      <c r="AA1668" s="8"/>
    </row>
    <row r="1669" spans="26:27" ht="12.75">
      <c r="Z1669" s="8"/>
      <c r="AA1669" s="8"/>
    </row>
    <row r="1670" spans="26:27" ht="12.75">
      <c r="Z1670" s="8"/>
      <c r="AA1670" s="8"/>
    </row>
    <row r="1671" spans="26:27" ht="12.75">
      <c r="Z1671" s="8"/>
      <c r="AA1671" s="8"/>
    </row>
    <row r="1672" spans="26:27" ht="12.75">
      <c r="Z1672" s="8"/>
      <c r="AA1672" s="8"/>
    </row>
    <row r="1673" spans="26:27" ht="12.75">
      <c r="Z1673" s="8"/>
      <c r="AA1673" s="8"/>
    </row>
    <row r="1674" spans="26:27" ht="12.75">
      <c r="Z1674" s="8"/>
      <c r="AA1674" s="8"/>
    </row>
    <row r="1675" spans="26:27" ht="12.75">
      <c r="Z1675" s="8"/>
      <c r="AA1675" s="8"/>
    </row>
    <row r="1676" spans="26:27" ht="12.75">
      <c r="Z1676" s="8"/>
      <c r="AA1676" s="8"/>
    </row>
    <row r="1677" spans="26:27" ht="12.75">
      <c r="Z1677" s="8"/>
      <c r="AA1677" s="8"/>
    </row>
    <row r="1678" spans="26:27" ht="12.75">
      <c r="Z1678" s="8"/>
      <c r="AA1678" s="8"/>
    </row>
    <row r="1679" spans="26:27" ht="12.75">
      <c r="Z1679" s="8"/>
      <c r="AA1679" s="8"/>
    </row>
    <row r="1680" spans="26:27" ht="12.75">
      <c r="Z1680" s="8"/>
      <c r="AA1680" s="8"/>
    </row>
    <row r="1681" spans="26:27" ht="12.75">
      <c r="Z1681" s="8"/>
      <c r="AA1681" s="8"/>
    </row>
    <row r="1682" spans="26:27" ht="12.75">
      <c r="Z1682" s="8"/>
      <c r="AA1682" s="8"/>
    </row>
    <row r="1683" spans="26:27" ht="12.75">
      <c r="Z1683" s="8"/>
      <c r="AA1683" s="8"/>
    </row>
    <row r="1684" spans="26:27" ht="12.75">
      <c r="Z1684" s="8"/>
      <c r="AA1684" s="8"/>
    </row>
    <row r="1685" spans="26:27" ht="12.75">
      <c r="Z1685" s="8"/>
      <c r="AA1685" s="8"/>
    </row>
    <row r="1686" spans="26:27" ht="12.75">
      <c r="Z1686" s="8"/>
      <c r="AA1686" s="8"/>
    </row>
    <row r="1687" spans="26:27" ht="12.75">
      <c r="Z1687" s="8"/>
      <c r="AA1687" s="8"/>
    </row>
    <row r="1688" spans="26:27" ht="12.75">
      <c r="Z1688" s="8"/>
      <c r="AA1688" s="8"/>
    </row>
    <row r="1689" spans="26:27" ht="12.75">
      <c r="Z1689" s="8"/>
      <c r="AA1689" s="8"/>
    </row>
    <row r="1690" spans="26:27" ht="12.75">
      <c r="Z1690" s="8"/>
      <c r="AA1690" s="8"/>
    </row>
    <row r="1691" spans="26:27" ht="12.75">
      <c r="Z1691" s="8"/>
      <c r="AA1691" s="8"/>
    </row>
    <row r="1692" spans="26:27" ht="12.75">
      <c r="Z1692" s="8"/>
      <c r="AA1692" s="8"/>
    </row>
    <row r="1693" spans="26:27" ht="12.75">
      <c r="Z1693" s="8"/>
      <c r="AA1693" s="8"/>
    </row>
    <row r="1694" spans="26:27" ht="12.75">
      <c r="Z1694" s="8"/>
      <c r="AA1694" s="8"/>
    </row>
    <row r="1695" spans="26:27" ht="12.75">
      <c r="Z1695" s="8"/>
      <c r="AA1695" s="8"/>
    </row>
    <row r="1696" spans="26:27" ht="12.75">
      <c r="Z1696" s="8"/>
      <c r="AA1696" s="8"/>
    </row>
    <row r="1697" spans="26:27" ht="12.75">
      <c r="Z1697" s="8"/>
      <c r="AA1697" s="8"/>
    </row>
    <row r="1698" spans="26:27" ht="12.75">
      <c r="Z1698" s="8"/>
      <c r="AA1698" s="8"/>
    </row>
    <row r="1699" spans="26:27" ht="12.75">
      <c r="Z1699" s="8"/>
      <c r="AA1699" s="8"/>
    </row>
    <row r="1700" spans="26:27" ht="12.75">
      <c r="Z1700" s="8"/>
      <c r="AA1700" s="8"/>
    </row>
    <row r="1701" spans="26:27" ht="12.75">
      <c r="Z1701" s="8"/>
      <c r="AA1701" s="8"/>
    </row>
    <row r="1702" spans="26:27" ht="12.75">
      <c r="Z1702" s="8"/>
      <c r="AA1702" s="8"/>
    </row>
    <row r="1703" spans="26:27" ht="12.75">
      <c r="Z1703" s="8"/>
      <c r="AA1703" s="8"/>
    </row>
    <row r="1704" spans="26:27" ht="12.75">
      <c r="Z1704" s="8"/>
      <c r="AA1704" s="8"/>
    </row>
    <row r="1705" spans="26:27" ht="12.75">
      <c r="Z1705" s="8"/>
      <c r="AA1705" s="8"/>
    </row>
    <row r="1706" spans="26:27" ht="12.75">
      <c r="Z1706" s="8"/>
      <c r="AA1706" s="8"/>
    </row>
    <row r="1707" spans="26:27" ht="12.75">
      <c r="Z1707" s="8"/>
      <c r="AA1707" s="8"/>
    </row>
    <row r="1708" spans="26:27" ht="12.75">
      <c r="Z1708" s="8"/>
      <c r="AA1708" s="8"/>
    </row>
    <row r="1709" spans="26:27" ht="12.75">
      <c r="Z1709" s="8"/>
      <c r="AA1709" s="8"/>
    </row>
    <row r="1710" spans="26:27" ht="12.75">
      <c r="Z1710" s="8"/>
      <c r="AA1710" s="8"/>
    </row>
    <row r="1711" spans="26:27" ht="12.75">
      <c r="Z1711" s="8"/>
      <c r="AA1711" s="8"/>
    </row>
    <row r="1712" spans="26:27" ht="12.75">
      <c r="Z1712" s="8"/>
      <c r="AA1712" s="8"/>
    </row>
    <row r="1713" spans="26:27" ht="12.75">
      <c r="Z1713" s="8"/>
      <c r="AA1713" s="8"/>
    </row>
    <row r="1714" spans="26:27" ht="12.75">
      <c r="Z1714" s="8"/>
      <c r="AA1714" s="8"/>
    </row>
    <row r="1715" spans="26:27" ht="12.75">
      <c r="Z1715" s="8"/>
      <c r="AA1715" s="8"/>
    </row>
    <row r="1716" spans="26:27" ht="12.75">
      <c r="Z1716" s="8"/>
      <c r="AA1716" s="8"/>
    </row>
    <row r="1717" spans="26:27" ht="12.75">
      <c r="Z1717" s="8"/>
      <c r="AA1717" s="8"/>
    </row>
    <row r="1718" spans="26:27" ht="12.75">
      <c r="Z1718" s="8"/>
      <c r="AA1718" s="8"/>
    </row>
    <row r="1719" spans="26:27" ht="12.75">
      <c r="Z1719" s="8"/>
      <c r="AA1719" s="8"/>
    </row>
    <row r="1720" spans="26:27" ht="12.75">
      <c r="Z1720" s="8"/>
      <c r="AA1720" s="8"/>
    </row>
    <row r="1721" spans="26:27" ht="12.75">
      <c r="Z1721" s="8"/>
      <c r="AA1721" s="8"/>
    </row>
    <row r="1722" spans="26:27" ht="12.75">
      <c r="Z1722" s="8"/>
      <c r="AA1722" s="8"/>
    </row>
    <row r="1723" spans="26:27" ht="12.75">
      <c r="Z1723" s="8"/>
      <c r="AA1723" s="8"/>
    </row>
    <row r="1724" spans="26:27" ht="12.75">
      <c r="Z1724" s="8"/>
      <c r="AA1724" s="8"/>
    </row>
    <row r="1725" spans="26:27" ht="12.75">
      <c r="Z1725" s="8"/>
      <c r="AA1725" s="8"/>
    </row>
    <row r="1726" spans="26:27" ht="12.75">
      <c r="Z1726" s="8"/>
      <c r="AA1726" s="8"/>
    </row>
    <row r="1727" spans="26:27" ht="12.75">
      <c r="Z1727" s="8"/>
      <c r="AA1727" s="8"/>
    </row>
    <row r="1728" spans="26:27" ht="12.75">
      <c r="Z1728" s="8"/>
      <c r="AA1728" s="8"/>
    </row>
    <row r="1729" spans="26:27" ht="12.75">
      <c r="Z1729" s="8"/>
      <c r="AA1729" s="8"/>
    </row>
    <row r="1730" spans="26:27" ht="12.75">
      <c r="Z1730" s="8"/>
      <c r="AA1730" s="8"/>
    </row>
    <row r="1731" spans="26:27" ht="12.75">
      <c r="Z1731" s="8"/>
      <c r="AA1731" s="8"/>
    </row>
    <row r="1732" spans="26:27" ht="12.75">
      <c r="Z1732" s="8"/>
      <c r="AA1732" s="8"/>
    </row>
    <row r="1733" spans="26:27" ht="12.75">
      <c r="Z1733" s="8"/>
      <c r="AA1733" s="8"/>
    </row>
    <row r="1734" spans="26:27" ht="12.75">
      <c r="Z1734" s="8"/>
      <c r="AA1734" s="8"/>
    </row>
    <row r="1735" spans="26:27" ht="12.75">
      <c r="Z1735" s="8"/>
      <c r="AA1735" s="8"/>
    </row>
    <row r="1736" spans="26:27" ht="12.75">
      <c r="Z1736" s="8"/>
      <c r="AA1736" s="8"/>
    </row>
    <row r="1737" spans="26:27" ht="12.75">
      <c r="Z1737" s="8"/>
      <c r="AA1737" s="8"/>
    </row>
    <row r="1738" spans="26:27" ht="12.75">
      <c r="Z1738" s="8"/>
      <c r="AA1738" s="8"/>
    </row>
    <row r="1739" spans="26:27" ht="12.75">
      <c r="Z1739" s="8"/>
      <c r="AA1739" s="8"/>
    </row>
    <row r="1740" spans="26:27" ht="12.75">
      <c r="Z1740" s="8"/>
      <c r="AA1740" s="8"/>
    </row>
    <row r="1741" spans="26:27" ht="12.75">
      <c r="Z1741" s="8"/>
      <c r="AA1741" s="8"/>
    </row>
    <row r="1742" spans="26:27" ht="12.75">
      <c r="Z1742" s="8"/>
      <c r="AA1742" s="8"/>
    </row>
    <row r="1743" spans="26:27" ht="12.75">
      <c r="Z1743" s="8"/>
      <c r="AA1743" s="8"/>
    </row>
    <row r="1744" spans="26:27" ht="12.75">
      <c r="Z1744" s="8"/>
      <c r="AA1744" s="8"/>
    </row>
    <row r="1745" spans="26:27" ht="12.75">
      <c r="Z1745" s="8"/>
      <c r="AA1745" s="8"/>
    </row>
    <row r="1746" spans="26:27" ht="12.75">
      <c r="Z1746" s="8"/>
      <c r="AA1746" s="8"/>
    </row>
    <row r="1747" spans="26:27" ht="12.75">
      <c r="Z1747" s="8"/>
      <c r="AA1747" s="8"/>
    </row>
    <row r="1748" spans="26:27" ht="12.75">
      <c r="Z1748" s="8"/>
      <c r="AA1748" s="8"/>
    </row>
    <row r="1749" spans="26:27" ht="12.75">
      <c r="Z1749" s="8"/>
      <c r="AA1749" s="8"/>
    </row>
    <row r="1750" spans="26:27" ht="12.75">
      <c r="Z1750" s="8"/>
      <c r="AA1750" s="8"/>
    </row>
    <row r="1751" spans="26:27" ht="12.75">
      <c r="Z1751" s="8"/>
      <c r="AA1751" s="8"/>
    </row>
    <row r="1752" spans="26:27" ht="12.75">
      <c r="Z1752" s="8"/>
      <c r="AA1752" s="8"/>
    </row>
    <row r="1753" spans="26:27" ht="12.75">
      <c r="Z1753" s="8"/>
      <c r="AA1753" s="8"/>
    </row>
    <row r="1754" spans="26:27" ht="12.75">
      <c r="Z1754" s="8"/>
      <c r="AA1754" s="8"/>
    </row>
    <row r="1755" spans="26:27" ht="12.75">
      <c r="Z1755" s="8"/>
      <c r="AA1755" s="8"/>
    </row>
    <row r="1756" spans="26:27" ht="12.75">
      <c r="Z1756" s="8"/>
      <c r="AA1756" s="8"/>
    </row>
    <row r="1757" spans="26:27" ht="12.75">
      <c r="Z1757" s="8"/>
      <c r="AA1757" s="8"/>
    </row>
    <row r="1758" spans="26:27" ht="12.75">
      <c r="Z1758" s="8"/>
      <c r="AA1758" s="8"/>
    </row>
    <row r="1759" spans="26:27" ht="12.75">
      <c r="Z1759" s="8"/>
      <c r="AA1759" s="8"/>
    </row>
    <row r="1760" spans="26:27" ht="12.75">
      <c r="Z1760" s="8"/>
      <c r="AA1760" s="8"/>
    </row>
    <row r="1761" spans="26:27" ht="12.75">
      <c r="Z1761" s="8"/>
      <c r="AA1761" s="8"/>
    </row>
    <row r="1762" spans="26:27" ht="12.75">
      <c r="Z1762" s="8"/>
      <c r="AA1762" s="8"/>
    </row>
    <row r="1763" spans="26:27" ht="12.75">
      <c r="Z1763" s="8"/>
      <c r="AA1763" s="8"/>
    </row>
    <row r="1764" spans="26:27" ht="12.75">
      <c r="Z1764" s="8"/>
      <c r="AA1764" s="8"/>
    </row>
    <row r="1765" spans="26:27" ht="12.75">
      <c r="Z1765" s="8"/>
      <c r="AA1765" s="8"/>
    </row>
    <row r="1766" spans="26:27" ht="12.75">
      <c r="Z1766" s="8"/>
      <c r="AA1766" s="8"/>
    </row>
    <row r="1767" spans="26:27" ht="12.75">
      <c r="Z1767" s="8"/>
      <c r="AA1767" s="8"/>
    </row>
    <row r="1768" spans="26:27" ht="12.75">
      <c r="Z1768" s="8"/>
      <c r="AA1768" s="8"/>
    </row>
    <row r="1769" spans="26:27" ht="12.75">
      <c r="Z1769" s="8"/>
      <c r="AA1769" s="8"/>
    </row>
    <row r="1770" spans="26:27" ht="12.75">
      <c r="Z1770" s="8"/>
      <c r="AA1770" s="8"/>
    </row>
    <row r="1771" spans="26:27" ht="12.75">
      <c r="Z1771" s="8"/>
      <c r="AA1771" s="8"/>
    </row>
    <row r="1772" spans="26:27" ht="12.75">
      <c r="Z1772" s="8"/>
      <c r="AA1772" s="8"/>
    </row>
    <row r="1773" spans="26:27" ht="12.75">
      <c r="Z1773" s="8"/>
      <c r="AA1773" s="8"/>
    </row>
    <row r="1774" spans="26:27" ht="12.75">
      <c r="Z1774" s="8"/>
      <c r="AA1774" s="8"/>
    </row>
    <row r="1775" spans="26:27" ht="12.75">
      <c r="Z1775" s="8"/>
      <c r="AA1775" s="8"/>
    </row>
    <row r="1776" spans="26:27" ht="12.75">
      <c r="Z1776" s="8"/>
      <c r="AA1776" s="8"/>
    </row>
    <row r="1777" spans="26:27" ht="12.75">
      <c r="Z1777" s="8"/>
      <c r="AA1777" s="8"/>
    </row>
    <row r="1778" spans="26:27" ht="12.75">
      <c r="Z1778" s="8"/>
      <c r="AA1778" s="8"/>
    </row>
    <row r="1779" spans="26:27" ht="12.75">
      <c r="Z1779" s="8"/>
      <c r="AA1779" s="8"/>
    </row>
    <row r="1780" spans="26:27" ht="12.75">
      <c r="Z1780" s="8"/>
      <c r="AA1780" s="8"/>
    </row>
    <row r="1781" spans="26:27" ht="12.75">
      <c r="Z1781" s="8"/>
      <c r="AA1781" s="8"/>
    </row>
    <row r="1782" spans="26:27" ht="12.75">
      <c r="Z1782" s="8"/>
      <c r="AA1782" s="8"/>
    </row>
    <row r="1783" spans="26:27" ht="12.75">
      <c r="Z1783" s="8"/>
      <c r="AA1783" s="8"/>
    </row>
    <row r="1784" spans="26:27" ht="12.75">
      <c r="Z1784" s="8"/>
      <c r="AA1784" s="8"/>
    </row>
    <row r="1785" spans="26:27" ht="12.75">
      <c r="Z1785" s="8"/>
      <c r="AA1785" s="8"/>
    </row>
    <row r="1786" spans="26:27" ht="12.75">
      <c r="Z1786" s="8"/>
      <c r="AA1786" s="8"/>
    </row>
    <row r="1787" spans="26:27" ht="12.75">
      <c r="Z1787" s="8"/>
      <c r="AA1787" s="8"/>
    </row>
    <row r="1788" spans="26:27" ht="12.75">
      <c r="Z1788" s="8"/>
      <c r="AA1788" s="8"/>
    </row>
    <row r="1789" spans="26:27" ht="12.75">
      <c r="Z1789" s="8"/>
      <c r="AA1789" s="8"/>
    </row>
    <row r="1790" spans="26:27" ht="12.75">
      <c r="Z1790" s="8"/>
      <c r="AA1790" s="8"/>
    </row>
    <row r="1791" spans="26:27" ht="12.75">
      <c r="Z1791" s="8"/>
      <c r="AA1791" s="8"/>
    </row>
    <row r="1792" spans="26:27" ht="12.75">
      <c r="Z1792" s="8"/>
      <c r="AA1792" s="8"/>
    </row>
    <row r="1793" spans="26:27" ht="12.75">
      <c r="Z1793" s="8"/>
      <c r="AA1793" s="8"/>
    </row>
    <row r="1794" spans="26:27" ht="12.75">
      <c r="Z1794" s="8"/>
      <c r="AA1794" s="8"/>
    </row>
    <row r="1795" spans="26:27" ht="12.75">
      <c r="Z1795" s="8"/>
      <c r="AA1795" s="8"/>
    </row>
    <row r="1796" spans="26:27" ht="12.75">
      <c r="Z1796" s="8"/>
      <c r="AA1796" s="8"/>
    </row>
    <row r="1797" spans="26:27" ht="12.75">
      <c r="Z1797" s="8"/>
      <c r="AA1797" s="8"/>
    </row>
    <row r="1798" spans="26:27" ht="12.75">
      <c r="Z1798" s="8"/>
      <c r="AA1798" s="8"/>
    </row>
    <row r="1799" spans="26:27" ht="12.75">
      <c r="Z1799" s="8"/>
      <c r="AA1799" s="8"/>
    </row>
    <row r="1800" spans="26:27" ht="12.75">
      <c r="Z1800" s="8"/>
      <c r="AA1800" s="8"/>
    </row>
    <row r="1801" spans="26:27" ht="12.75">
      <c r="Z1801" s="8"/>
      <c r="AA1801" s="8"/>
    </row>
    <row r="1802" spans="26:27" ht="12.75">
      <c r="Z1802" s="8"/>
      <c r="AA1802" s="8"/>
    </row>
    <row r="1803" spans="26:27" ht="12.75">
      <c r="Z1803" s="8"/>
      <c r="AA1803" s="8"/>
    </row>
    <row r="1804" spans="26:27" ht="12.75">
      <c r="Z1804" s="8"/>
      <c r="AA1804" s="8"/>
    </row>
    <row r="1805" spans="26:27" ht="12.75">
      <c r="Z1805" s="8"/>
      <c r="AA1805" s="8"/>
    </row>
    <row r="1806" spans="26:27" ht="12.75">
      <c r="Z1806" s="8"/>
      <c r="AA1806" s="8"/>
    </row>
    <row r="1807" spans="26:27" ht="12.75">
      <c r="Z1807" s="8"/>
      <c r="AA1807" s="8"/>
    </row>
    <row r="1808" spans="26:27" ht="12.75">
      <c r="Z1808" s="8"/>
      <c r="AA1808" s="8"/>
    </row>
    <row r="1809" spans="26:27" ht="12.75">
      <c r="Z1809" s="8"/>
      <c r="AA1809" s="8"/>
    </row>
    <row r="1810" spans="26:27" ht="12.75">
      <c r="Z1810" s="8"/>
      <c r="AA1810" s="8"/>
    </row>
    <row r="1811" spans="26:27" ht="12.75">
      <c r="Z1811" s="8"/>
      <c r="AA1811" s="8"/>
    </row>
    <row r="1812" spans="26:27" ht="12.75">
      <c r="Z1812" s="8"/>
      <c r="AA1812" s="8"/>
    </row>
    <row r="1813" spans="26:27" ht="12.75">
      <c r="Z1813" s="8"/>
      <c r="AA1813" s="8"/>
    </row>
    <row r="1814" spans="26:27" ht="12.75">
      <c r="Z1814" s="8"/>
      <c r="AA1814" s="8"/>
    </row>
    <row r="1815" spans="26:27" ht="12.75">
      <c r="Z1815" s="8"/>
      <c r="AA1815" s="8"/>
    </row>
    <row r="1816" spans="26:27" ht="12.75">
      <c r="Z1816" s="8"/>
      <c r="AA1816" s="8"/>
    </row>
    <row r="1817" spans="26:27" ht="12.75">
      <c r="Z1817" s="8"/>
      <c r="AA1817" s="8"/>
    </row>
    <row r="1818" spans="26:27" ht="12.75">
      <c r="Z1818" s="8"/>
      <c r="AA1818" s="8"/>
    </row>
    <row r="1819" spans="26:27" ht="12.75">
      <c r="Z1819" s="8"/>
      <c r="AA1819" s="8"/>
    </row>
    <row r="1820" spans="26:27" ht="12.75">
      <c r="Z1820" s="8"/>
      <c r="AA1820" s="8"/>
    </row>
    <row r="1821" spans="26:27" ht="12.75">
      <c r="Z1821" s="8"/>
      <c r="AA1821" s="8"/>
    </row>
    <row r="1822" spans="26:27" ht="12.75">
      <c r="Z1822" s="8"/>
      <c r="AA1822" s="8"/>
    </row>
    <row r="1823" spans="26:27" ht="12.75">
      <c r="Z1823" s="8"/>
      <c r="AA1823" s="8"/>
    </row>
    <row r="1824" spans="26:27" ht="12.75">
      <c r="Z1824" s="8"/>
      <c r="AA1824" s="8"/>
    </row>
    <row r="1825" spans="26:27" ht="12.75">
      <c r="Z1825" s="8"/>
      <c r="AA1825" s="8"/>
    </row>
    <row r="1826" spans="26:27" ht="12.75">
      <c r="Z1826" s="8"/>
      <c r="AA1826" s="8"/>
    </row>
    <row r="1827" spans="26:27" ht="12.75">
      <c r="Z1827" s="8"/>
      <c r="AA1827" s="8"/>
    </row>
    <row r="1828" spans="26:27" ht="12.75">
      <c r="Z1828" s="8"/>
      <c r="AA1828" s="8"/>
    </row>
    <row r="1829" spans="26:27" ht="12.75">
      <c r="Z1829" s="8"/>
      <c r="AA1829" s="8"/>
    </row>
    <row r="1830" spans="26:27" ht="12.75">
      <c r="Z1830" s="8"/>
      <c r="AA1830" s="8"/>
    </row>
    <row r="1831" spans="26:27" ht="12.75">
      <c r="Z1831" s="8"/>
      <c r="AA1831" s="8"/>
    </row>
    <row r="1832" spans="26:27" ht="12.75">
      <c r="Z1832" s="8"/>
      <c r="AA1832" s="8"/>
    </row>
    <row r="1833" spans="26:27" ht="12.75">
      <c r="Z1833" s="8"/>
      <c r="AA1833" s="8"/>
    </row>
    <row r="1834" spans="26:27" ht="12.75">
      <c r="Z1834" s="8"/>
      <c r="AA1834" s="8"/>
    </row>
    <row r="1835" spans="26:27" ht="12.75">
      <c r="Z1835" s="8"/>
      <c r="AA1835" s="8"/>
    </row>
    <row r="1836" spans="26:27" ht="12.75">
      <c r="Z1836" s="8"/>
      <c r="AA1836" s="8"/>
    </row>
    <row r="1837" spans="26:27" ht="12.75">
      <c r="Z1837" s="8"/>
      <c r="AA1837" s="8"/>
    </row>
    <row r="1838" spans="26:27" ht="12.75">
      <c r="Z1838" s="8"/>
      <c r="AA1838" s="8"/>
    </row>
    <row r="1839" spans="26:27" ht="12.75">
      <c r="Z1839" s="8"/>
      <c r="AA1839" s="8"/>
    </row>
    <row r="1840" spans="26:27" ht="12.75">
      <c r="Z1840" s="8"/>
      <c r="AA1840" s="8"/>
    </row>
    <row r="1841" spans="26:27" ht="12.75">
      <c r="Z1841" s="8"/>
      <c r="AA1841" s="8"/>
    </row>
    <row r="1842" spans="26:27" ht="12.75">
      <c r="Z1842" s="8"/>
      <c r="AA1842" s="8"/>
    </row>
    <row r="1843" spans="26:27" ht="12.75">
      <c r="Z1843" s="8"/>
      <c r="AA1843" s="8"/>
    </row>
    <row r="1844" spans="26:27" ht="12.75">
      <c r="Z1844" s="8"/>
      <c r="AA1844" s="8"/>
    </row>
    <row r="1845" spans="26:27" ht="12.75">
      <c r="Z1845" s="8"/>
      <c r="AA1845" s="8"/>
    </row>
    <row r="1846" spans="26:27" ht="12.75">
      <c r="Z1846" s="8"/>
      <c r="AA1846" s="8"/>
    </row>
    <row r="1847" spans="26:27" ht="12.75">
      <c r="Z1847" s="8"/>
      <c r="AA1847" s="8"/>
    </row>
    <row r="1848" spans="26:27" ht="12.75">
      <c r="Z1848" s="8"/>
      <c r="AA1848" s="8"/>
    </row>
    <row r="1849" spans="26:27" ht="12.75">
      <c r="Z1849" s="8"/>
      <c r="AA1849" s="8"/>
    </row>
    <row r="1850" spans="26:27" ht="12.75">
      <c r="Z1850" s="8"/>
      <c r="AA1850" s="8"/>
    </row>
    <row r="1851" spans="26:27" ht="12.75">
      <c r="Z1851" s="8"/>
      <c r="AA1851" s="8"/>
    </row>
    <row r="1852" spans="26:27" ht="12.75">
      <c r="Z1852" s="8"/>
      <c r="AA1852" s="8"/>
    </row>
    <row r="1853" spans="26:27" ht="12.75">
      <c r="Z1853" s="8"/>
      <c r="AA1853" s="8"/>
    </row>
    <row r="1854" spans="26:27" ht="12.75">
      <c r="Z1854" s="8"/>
      <c r="AA1854" s="8"/>
    </row>
    <row r="1855" spans="26:27" ht="12.75">
      <c r="Z1855" s="8"/>
      <c r="AA1855" s="8"/>
    </row>
    <row r="1856" spans="26:27" ht="12.75">
      <c r="Z1856" s="8"/>
      <c r="AA1856" s="8"/>
    </row>
    <row r="1857" spans="26:27" ht="12.75">
      <c r="Z1857" s="8"/>
      <c r="AA1857" s="8"/>
    </row>
    <row r="1858" spans="26:27" ht="12.75">
      <c r="Z1858" s="8"/>
      <c r="AA1858" s="8"/>
    </row>
    <row r="1859" spans="26:27" ht="12.75">
      <c r="Z1859" s="8"/>
      <c r="AA1859" s="8"/>
    </row>
    <row r="1860" spans="26:27" ht="12.75">
      <c r="Z1860" s="8"/>
      <c r="AA1860" s="8"/>
    </row>
    <row r="1861" spans="26:27" ht="12.75">
      <c r="Z1861" s="8"/>
      <c r="AA1861" s="8"/>
    </row>
    <row r="1862" spans="26:27" ht="12.75">
      <c r="Z1862" s="8"/>
      <c r="AA1862" s="8"/>
    </row>
    <row r="1863" spans="26:27" ht="12.75">
      <c r="Z1863" s="8"/>
      <c r="AA1863" s="8"/>
    </row>
    <row r="1864" spans="26:27" ht="12.75">
      <c r="Z1864" s="8"/>
      <c r="AA1864" s="8"/>
    </row>
    <row r="1865" spans="26:27" ht="12.75">
      <c r="Z1865" s="8"/>
      <c r="AA1865" s="8"/>
    </row>
    <row r="1866" spans="26:27" ht="12.75">
      <c r="Z1866" s="8"/>
      <c r="AA1866" s="8"/>
    </row>
    <row r="1867" spans="26:27" ht="12.75">
      <c r="Z1867" s="8"/>
      <c r="AA1867" s="8"/>
    </row>
    <row r="1868" spans="26:27" ht="12.75">
      <c r="Z1868" s="8"/>
      <c r="AA1868" s="8"/>
    </row>
    <row r="1869" spans="26:27" ht="12.75">
      <c r="Z1869" s="8"/>
      <c r="AA1869" s="8"/>
    </row>
    <row r="1870" spans="26:27" ht="12.75">
      <c r="Z1870" s="8"/>
      <c r="AA1870" s="8"/>
    </row>
    <row r="1871" spans="26:27" ht="12.75">
      <c r="Z1871" s="8"/>
      <c r="AA1871" s="8"/>
    </row>
    <row r="1872" spans="26:27" ht="12.75">
      <c r="Z1872" s="8"/>
      <c r="AA1872" s="8"/>
    </row>
    <row r="1873" spans="26:27" ht="12.75">
      <c r="Z1873" s="8"/>
      <c r="AA1873" s="8"/>
    </row>
    <row r="1874" spans="26:27" ht="12.75">
      <c r="Z1874" s="8"/>
      <c r="AA1874" s="8"/>
    </row>
    <row r="1875" spans="26:27" ht="12.75">
      <c r="Z1875" s="8"/>
      <c r="AA1875" s="8"/>
    </row>
    <row r="1876" spans="26:27" ht="12.75">
      <c r="Z1876" s="8"/>
      <c r="AA1876" s="8"/>
    </row>
    <row r="1877" spans="26:27" ht="12.75">
      <c r="Z1877" s="8"/>
      <c r="AA1877" s="8"/>
    </row>
    <row r="1878" spans="26:27" ht="12.75">
      <c r="Z1878" s="8"/>
      <c r="AA1878" s="8"/>
    </row>
    <row r="1879" spans="26:27" ht="12.75">
      <c r="Z1879" s="8"/>
      <c r="AA1879" s="8"/>
    </row>
    <row r="1880" spans="26:27" ht="12.75">
      <c r="Z1880" s="8"/>
      <c r="AA1880" s="8"/>
    </row>
    <row r="1881" spans="26:27" ht="12.75">
      <c r="Z1881" s="8"/>
      <c r="AA1881" s="8"/>
    </row>
    <row r="1882" spans="26:27" ht="12.75">
      <c r="Z1882" s="8"/>
      <c r="AA1882" s="8"/>
    </row>
    <row r="1883" spans="26:27" ht="12.75">
      <c r="Z1883" s="8"/>
      <c r="AA1883" s="8"/>
    </row>
    <row r="1884" spans="26:27" ht="12.75">
      <c r="Z1884" s="8"/>
      <c r="AA1884" s="8"/>
    </row>
    <row r="1885" spans="26:27" ht="12.75">
      <c r="Z1885" s="8"/>
      <c r="AA1885" s="8"/>
    </row>
    <row r="1886" spans="26:27" ht="12.75">
      <c r="Z1886" s="8"/>
      <c r="AA1886" s="8"/>
    </row>
    <row r="1887" spans="26:27" ht="12.75">
      <c r="Z1887" s="8"/>
      <c r="AA1887" s="8"/>
    </row>
    <row r="1888" spans="26:27" ht="12.75">
      <c r="Z1888" s="8"/>
      <c r="AA1888" s="8"/>
    </row>
    <row r="1889" spans="26:27" ht="12.75">
      <c r="Z1889" s="8"/>
      <c r="AA1889" s="8"/>
    </row>
    <row r="1890" spans="26:27" ht="12.75">
      <c r="Z1890" s="8"/>
      <c r="AA1890" s="8"/>
    </row>
    <row r="1891" spans="26:27" ht="12.75">
      <c r="Z1891" s="8"/>
      <c r="AA1891" s="8"/>
    </row>
    <row r="1892" spans="26:27" ht="12.75">
      <c r="Z1892" s="8"/>
      <c r="AA1892" s="8"/>
    </row>
    <row r="1893" spans="26:27" ht="12.75">
      <c r="Z1893" s="8"/>
      <c r="AA1893" s="8"/>
    </row>
    <row r="1894" spans="26:27" ht="12.75">
      <c r="Z1894" s="8"/>
      <c r="AA1894" s="8"/>
    </row>
    <row r="1895" spans="26:27" ht="12.75">
      <c r="Z1895" s="8"/>
      <c r="AA1895" s="8"/>
    </row>
    <row r="1896" spans="26:27" ht="12.75">
      <c r="Z1896" s="8"/>
      <c r="AA1896" s="8"/>
    </row>
    <row r="1897" spans="26:27" ht="12.75">
      <c r="Z1897" s="8"/>
      <c r="AA1897" s="8"/>
    </row>
    <row r="1898" spans="26:27" ht="12.75">
      <c r="Z1898" s="8"/>
      <c r="AA1898" s="8"/>
    </row>
    <row r="1899" spans="26:27" ht="12.75">
      <c r="Z1899" s="8"/>
      <c r="AA1899" s="8"/>
    </row>
    <row r="1900" spans="26:27" ht="12.75">
      <c r="Z1900" s="8"/>
      <c r="AA1900" s="8"/>
    </row>
    <row r="1901" spans="26:27" ht="12.75">
      <c r="Z1901" s="8"/>
      <c r="AA1901" s="8"/>
    </row>
    <row r="1902" spans="26:27" ht="12.75">
      <c r="Z1902" s="8"/>
      <c r="AA1902" s="8"/>
    </row>
    <row r="1903" spans="26:27" ht="12.75">
      <c r="Z1903" s="8"/>
      <c r="AA1903" s="8"/>
    </row>
    <row r="1904" spans="26:27" ht="12.75">
      <c r="Z1904" s="8"/>
      <c r="AA1904" s="8"/>
    </row>
    <row r="1905" spans="26:27" ht="12.75">
      <c r="Z1905" s="8"/>
      <c r="AA1905" s="8"/>
    </row>
    <row r="1906" spans="26:27" ht="12.75">
      <c r="Z1906" s="8"/>
      <c r="AA1906" s="8"/>
    </row>
    <row r="1907" spans="26:27" ht="12.75">
      <c r="Z1907" s="8"/>
      <c r="AA1907" s="8"/>
    </row>
    <row r="1908" spans="26:27" ht="12.75">
      <c r="Z1908" s="8"/>
      <c r="AA1908" s="8"/>
    </row>
    <row r="1909" spans="26:27" ht="12.75">
      <c r="Z1909" s="8"/>
      <c r="AA1909" s="8"/>
    </row>
    <row r="1910" spans="26:27" ht="12.75">
      <c r="Z1910" s="8"/>
      <c r="AA1910" s="8"/>
    </row>
    <row r="1911" spans="26:27" ht="12.75">
      <c r="Z1911" s="8"/>
      <c r="AA1911" s="8"/>
    </row>
    <row r="1912" spans="26:27" ht="12.75">
      <c r="Z1912" s="8"/>
      <c r="AA1912" s="8"/>
    </row>
    <row r="1913" spans="26:27" ht="12.75">
      <c r="Z1913" s="8"/>
      <c r="AA1913" s="8"/>
    </row>
    <row r="1914" spans="26:27" ht="12.75">
      <c r="Z1914" s="8"/>
      <c r="AA1914" s="8"/>
    </row>
    <row r="1915" spans="26:27" ht="12.75">
      <c r="Z1915" s="8"/>
      <c r="AA1915" s="8"/>
    </row>
    <row r="1916" spans="26:27" ht="12.75">
      <c r="Z1916" s="8"/>
      <c r="AA1916" s="8"/>
    </row>
    <row r="1917" spans="26:27" ht="12.75">
      <c r="Z1917" s="8"/>
      <c r="AA1917" s="8"/>
    </row>
    <row r="1918" spans="26:27" ht="12.75">
      <c r="Z1918" s="8"/>
      <c r="AA1918" s="8"/>
    </row>
    <row r="1919" spans="26:27" ht="12.75">
      <c r="Z1919" s="8"/>
      <c r="AA1919" s="8"/>
    </row>
    <row r="1920" spans="26:27" ht="12.75">
      <c r="Z1920" s="8"/>
      <c r="AA1920" s="8"/>
    </row>
    <row r="1921" spans="26:27" ht="12.75">
      <c r="Z1921" s="8"/>
      <c r="AA1921" s="8"/>
    </row>
    <row r="1922" spans="26:27" ht="12.75">
      <c r="Z1922" s="8"/>
      <c r="AA1922" s="8"/>
    </row>
    <row r="1923" spans="26:27" ht="12.75">
      <c r="Z1923" s="8"/>
      <c r="AA1923" s="8"/>
    </row>
    <row r="1924" spans="26:27" ht="12.75">
      <c r="Z1924" s="8"/>
      <c r="AA1924" s="8"/>
    </row>
    <row r="1925" spans="26:27" ht="12.75">
      <c r="Z1925" s="8"/>
      <c r="AA1925" s="8"/>
    </row>
    <row r="1926" spans="26:27" ht="12.75">
      <c r="Z1926" s="8"/>
      <c r="AA1926" s="8"/>
    </row>
    <row r="1927" spans="26:27" ht="12.75">
      <c r="Z1927" s="8"/>
      <c r="AA1927" s="8"/>
    </row>
    <row r="1928" spans="26:27" ht="12.75">
      <c r="Z1928" s="8"/>
      <c r="AA1928" s="8"/>
    </row>
    <row r="1929" spans="26:27" ht="12.75">
      <c r="Z1929" s="8"/>
      <c r="AA1929" s="8"/>
    </row>
    <row r="1930" spans="26:27" ht="12.75">
      <c r="Z1930" s="8"/>
      <c r="AA1930" s="8"/>
    </row>
    <row r="1931" spans="26:27" ht="12.75">
      <c r="Z1931" s="8"/>
      <c r="AA1931" s="8"/>
    </row>
    <row r="1932" spans="26:27" ht="12.75">
      <c r="Z1932" s="8"/>
      <c r="AA1932" s="8"/>
    </row>
    <row r="1933" spans="26:27" ht="12.75">
      <c r="Z1933" s="8"/>
      <c r="AA1933" s="8"/>
    </row>
    <row r="1934" spans="26:27" ht="12.75">
      <c r="Z1934" s="8"/>
      <c r="AA1934" s="8"/>
    </row>
    <row r="1935" spans="26:27" ht="12.75">
      <c r="Z1935" s="8"/>
      <c r="AA1935" s="8"/>
    </row>
    <row r="1936" spans="26:27" ht="12.75">
      <c r="Z1936" s="8"/>
      <c r="AA1936" s="8"/>
    </row>
    <row r="1937" spans="26:27" ht="12.75">
      <c r="Z1937" s="8"/>
      <c r="AA1937" s="8"/>
    </row>
    <row r="1938" spans="26:27" ht="12.75">
      <c r="Z1938" s="8"/>
      <c r="AA1938" s="8"/>
    </row>
    <row r="1939" spans="26:27" ht="12.75">
      <c r="Z1939" s="8"/>
      <c r="AA1939" s="8"/>
    </row>
    <row r="1940" spans="26:27" ht="12.75">
      <c r="Z1940" s="8"/>
      <c r="AA1940" s="8"/>
    </row>
    <row r="1941" spans="26:27" ht="12.75">
      <c r="Z1941" s="8"/>
      <c r="AA1941" s="8"/>
    </row>
    <row r="1942" spans="26:27" ht="12.75">
      <c r="Z1942" s="8"/>
      <c r="AA1942" s="8"/>
    </row>
    <row r="1943" spans="26:27" ht="12.75">
      <c r="Z1943" s="8"/>
      <c r="AA1943" s="8"/>
    </row>
    <row r="1944" spans="26:27" ht="12.75">
      <c r="Z1944" s="8"/>
      <c r="AA1944" s="8"/>
    </row>
    <row r="1945" spans="26:27" ht="12.75">
      <c r="Z1945" s="8"/>
      <c r="AA1945" s="8"/>
    </row>
    <row r="1946" spans="26:27" ht="12.75">
      <c r="Z1946" s="8"/>
      <c r="AA1946" s="8"/>
    </row>
    <row r="1947" spans="26:27" ht="12.75">
      <c r="Z1947" s="8"/>
      <c r="AA1947" s="8"/>
    </row>
    <row r="1948" spans="26:27" ht="12.75">
      <c r="Z1948" s="8"/>
      <c r="AA1948" s="8"/>
    </row>
    <row r="1949" spans="26:27" ht="12.75">
      <c r="Z1949" s="8"/>
      <c r="AA1949" s="8"/>
    </row>
    <row r="1950" spans="26:27" ht="12.75">
      <c r="Z1950" s="8"/>
      <c r="AA1950" s="8"/>
    </row>
    <row r="1951" spans="26:27" ht="12.75">
      <c r="Z1951" s="8"/>
      <c r="AA1951" s="8"/>
    </row>
    <row r="1952" spans="26:27" ht="12.75">
      <c r="Z1952" s="8"/>
      <c r="AA1952" s="8"/>
    </row>
    <row r="1953" spans="26:27" ht="12.75">
      <c r="Z1953" s="8"/>
      <c r="AA1953" s="8"/>
    </row>
    <row r="1954" spans="26:27" ht="12.75">
      <c r="Z1954" s="8"/>
      <c r="AA1954" s="8"/>
    </row>
    <row r="1955" spans="26:27" ht="12.75">
      <c r="Z1955" s="8"/>
      <c r="AA1955" s="8"/>
    </row>
    <row r="1956" spans="26:27" ht="12.75">
      <c r="Z1956" s="8"/>
      <c r="AA1956" s="8"/>
    </row>
    <row r="1957" spans="26:27" ht="12.75">
      <c r="Z1957" s="8"/>
      <c r="AA1957" s="8"/>
    </row>
    <row r="1958" spans="26:27" ht="12.75">
      <c r="Z1958" s="8"/>
      <c r="AA1958" s="8"/>
    </row>
    <row r="1959" spans="26:27" ht="12.75">
      <c r="Z1959" s="8"/>
      <c r="AA1959" s="8"/>
    </row>
    <row r="1960" spans="26:27" ht="12.75">
      <c r="Z1960" s="8"/>
      <c r="AA1960" s="8"/>
    </row>
    <row r="1961" spans="26:27" ht="12.75">
      <c r="Z1961" s="8"/>
      <c r="AA1961" s="8"/>
    </row>
    <row r="1962" spans="26:27" ht="12.75">
      <c r="Z1962" s="8"/>
      <c r="AA1962" s="8"/>
    </row>
    <row r="1963" spans="26:27" ht="12.75">
      <c r="Z1963" s="8"/>
      <c r="AA1963" s="8"/>
    </row>
    <row r="1964" spans="26:27" ht="12.75">
      <c r="Z1964" s="8"/>
      <c r="AA1964" s="8"/>
    </row>
    <row r="1965" spans="26:27" ht="12.75">
      <c r="Z1965" s="8"/>
      <c r="AA1965" s="8"/>
    </row>
    <row r="1966" spans="26:27" ht="12.75">
      <c r="Z1966" s="8"/>
      <c r="AA1966" s="8"/>
    </row>
    <row r="1967" spans="26:27" ht="12.75">
      <c r="Z1967" s="8"/>
      <c r="AA1967" s="8"/>
    </row>
    <row r="1968" spans="26:27" ht="12.75">
      <c r="Z1968" s="8"/>
      <c r="AA1968" s="8"/>
    </row>
    <row r="1969" spans="26:27" ht="12.75">
      <c r="Z1969" s="8"/>
      <c r="AA1969" s="8"/>
    </row>
    <row r="1970" spans="26:27" ht="12.75">
      <c r="Z1970" s="8"/>
      <c r="AA1970" s="8"/>
    </row>
    <row r="1971" spans="26:27" ht="12.75">
      <c r="Z1971" s="8"/>
      <c r="AA1971" s="8"/>
    </row>
    <row r="1972" spans="26:27" ht="12.75">
      <c r="Z1972" s="8"/>
      <c r="AA1972" s="8"/>
    </row>
    <row r="1973" spans="26:27" ht="12.75">
      <c r="Z1973" s="8"/>
      <c r="AA1973" s="8"/>
    </row>
    <row r="1974" spans="26:27" ht="12.75">
      <c r="Z1974" s="8"/>
      <c r="AA1974" s="8"/>
    </row>
    <row r="1975" spans="26:27" ht="12.75">
      <c r="Z1975" s="8"/>
      <c r="AA1975" s="8"/>
    </row>
    <row r="1976" spans="26:27" ht="12.75">
      <c r="Z1976" s="8"/>
      <c r="AA1976" s="8"/>
    </row>
    <row r="1977" spans="26:27" ht="12.75">
      <c r="Z1977" s="8"/>
      <c r="AA1977" s="8"/>
    </row>
    <row r="1978" spans="26:27" ht="12.75">
      <c r="Z1978" s="8"/>
      <c r="AA1978" s="8"/>
    </row>
    <row r="1979" spans="26:27" ht="12.75">
      <c r="Z1979" s="8"/>
      <c r="AA1979" s="8"/>
    </row>
    <row r="1980" spans="26:27" ht="12.75">
      <c r="Z1980" s="8"/>
      <c r="AA1980" s="8"/>
    </row>
    <row r="1981" spans="26:27" ht="12.75">
      <c r="Z1981" s="8"/>
      <c r="AA1981" s="8"/>
    </row>
    <row r="1982" spans="26:27" ht="12.75">
      <c r="Z1982" s="8"/>
      <c r="AA1982" s="8"/>
    </row>
    <row r="1983" spans="26:27" ht="12.75">
      <c r="Z1983" s="8"/>
      <c r="AA1983" s="8"/>
    </row>
    <row r="1984" spans="26:27" ht="12.75">
      <c r="Z1984" s="8"/>
      <c r="AA1984" s="8"/>
    </row>
    <row r="1985" spans="26:27" ht="12.75">
      <c r="Z1985" s="8"/>
      <c r="AA1985" s="8"/>
    </row>
    <row r="1986" spans="26:27" ht="12.75">
      <c r="Z1986" s="8"/>
      <c r="AA1986" s="8"/>
    </row>
    <row r="1987" spans="26:27" ht="12.75">
      <c r="Z1987" s="8"/>
      <c r="AA1987" s="8"/>
    </row>
    <row r="1988" spans="26:27" ht="12.75">
      <c r="Z1988" s="8"/>
      <c r="AA1988" s="8"/>
    </row>
    <row r="1989" spans="26:27" ht="12.75">
      <c r="Z1989" s="8"/>
      <c r="AA1989" s="8"/>
    </row>
    <row r="1990" spans="26:27" ht="12.75">
      <c r="Z1990" s="8"/>
      <c r="AA1990" s="8"/>
    </row>
    <row r="1991" spans="26:27" ht="12.75">
      <c r="Z1991" s="8"/>
      <c r="AA1991" s="8"/>
    </row>
    <row r="1992" spans="26:27" ht="12.75">
      <c r="Z1992" s="8"/>
      <c r="AA1992" s="8"/>
    </row>
    <row r="1993" spans="26:27" ht="12.75">
      <c r="Z1993" s="8"/>
      <c r="AA1993" s="8"/>
    </row>
    <row r="1994" spans="26:27" ht="12.75">
      <c r="Z1994" s="8"/>
      <c r="AA1994" s="8"/>
    </row>
    <row r="1995" spans="26:27" ht="12.75">
      <c r="Z1995" s="8"/>
      <c r="AA1995" s="8"/>
    </row>
    <row r="1996" spans="26:27" ht="12.75">
      <c r="Z1996" s="8"/>
      <c r="AA1996" s="8"/>
    </row>
    <row r="1997" spans="26:27" ht="12.75">
      <c r="Z1997" s="8"/>
      <c r="AA1997" s="8"/>
    </row>
    <row r="1998" spans="26:27" ht="12.75">
      <c r="Z1998" s="8"/>
      <c r="AA1998" s="8"/>
    </row>
    <row r="1999" spans="26:27" ht="12.75">
      <c r="Z1999" s="8"/>
      <c r="AA1999" s="8"/>
    </row>
    <row r="2000" spans="26:27" ht="12.75">
      <c r="Z2000" s="8"/>
      <c r="AA2000" s="8"/>
    </row>
    <row r="2001" spans="26:27" ht="12.75">
      <c r="Z2001" s="8"/>
      <c r="AA2001" s="8"/>
    </row>
    <row r="2002" spans="26:27" ht="12.75">
      <c r="Z2002" s="8"/>
      <c r="AA2002" s="8"/>
    </row>
    <row r="2003" spans="26:27" ht="12.75">
      <c r="Z2003" s="8"/>
      <c r="AA2003" s="8"/>
    </row>
    <row r="2004" spans="26:27" ht="12.75">
      <c r="Z2004" s="8"/>
      <c r="AA2004" s="8"/>
    </row>
    <row r="2005" spans="26:27" ht="12.75">
      <c r="Z2005" s="8"/>
      <c r="AA2005" s="8"/>
    </row>
    <row r="2006" spans="26:27" ht="12.75">
      <c r="Z2006" s="8"/>
      <c r="AA2006" s="8"/>
    </row>
    <row r="2007" spans="26:27" ht="12.75">
      <c r="Z2007" s="8"/>
      <c r="AA2007" s="8"/>
    </row>
    <row r="2008" spans="26:27" ht="12.75">
      <c r="Z2008" s="8"/>
      <c r="AA2008" s="8"/>
    </row>
    <row r="2009" spans="26:27" ht="12.75">
      <c r="Z2009" s="8"/>
      <c r="AA2009" s="8"/>
    </row>
    <row r="2010" spans="26:27" ht="12.75">
      <c r="Z2010" s="8"/>
      <c r="AA2010" s="8"/>
    </row>
    <row r="2011" spans="26:27" ht="12.75">
      <c r="Z2011" s="8"/>
      <c r="AA2011" s="8"/>
    </row>
    <row r="2012" spans="26:27" ht="12.75">
      <c r="Z2012" s="8"/>
      <c r="AA2012" s="8"/>
    </row>
    <row r="2013" spans="26:27" ht="12.75">
      <c r="Z2013" s="8"/>
      <c r="AA2013" s="8"/>
    </row>
    <row r="2014" spans="26:27" ht="12.75">
      <c r="Z2014" s="8"/>
      <c r="AA2014" s="8"/>
    </row>
    <row r="2015" spans="26:27" ht="12.75">
      <c r="Z2015" s="8"/>
      <c r="AA2015" s="8"/>
    </row>
    <row r="2016" spans="26:27" ht="12.75">
      <c r="Z2016" s="8"/>
      <c r="AA2016" s="8"/>
    </row>
    <row r="2017" spans="26:27" ht="12.75">
      <c r="Z2017" s="8"/>
      <c r="AA2017" s="8"/>
    </row>
    <row r="2018" spans="26:27" ht="12.75">
      <c r="Z2018" s="8"/>
      <c r="AA2018" s="8"/>
    </row>
    <row r="2019" spans="26:27" ht="12.75">
      <c r="Z2019" s="8"/>
      <c r="AA2019" s="8"/>
    </row>
    <row r="2020" spans="26:27" ht="12.75">
      <c r="Z2020" s="8"/>
      <c r="AA2020" s="8"/>
    </row>
    <row r="2021" spans="26:27" ht="12.75">
      <c r="Z2021" s="8"/>
      <c r="AA2021" s="8"/>
    </row>
    <row r="2022" spans="26:27" ht="12.75">
      <c r="Z2022" s="8"/>
      <c r="AA2022" s="8"/>
    </row>
    <row r="2023" spans="26:27" ht="12.75">
      <c r="Z2023" s="8"/>
      <c r="AA2023" s="8"/>
    </row>
    <row r="2024" spans="26:27" ht="12.75">
      <c r="Z2024" s="8"/>
      <c r="AA2024" s="8"/>
    </row>
    <row r="2025" spans="26:27" ht="12.75">
      <c r="Z2025" s="8"/>
      <c r="AA2025" s="8"/>
    </row>
    <row r="2026" spans="26:27" ht="12.75">
      <c r="Z2026" s="8"/>
      <c r="AA2026" s="8"/>
    </row>
    <row r="2027" spans="26:27" ht="12.75">
      <c r="Z2027" s="8"/>
      <c r="AA2027" s="8"/>
    </row>
    <row r="2028" spans="26:27" ht="12.75">
      <c r="Z2028" s="8"/>
      <c r="AA2028" s="8"/>
    </row>
    <row r="2029" spans="26:27" ht="12.75">
      <c r="Z2029" s="8"/>
      <c r="AA2029" s="8"/>
    </row>
    <row r="2030" spans="26:27" ht="12.75">
      <c r="Z2030" s="8"/>
      <c r="AA2030" s="8"/>
    </row>
    <row r="2031" spans="26:27" ht="12.75">
      <c r="Z2031" s="8"/>
      <c r="AA2031" s="8"/>
    </row>
    <row r="2032" spans="26:27" ht="12.75">
      <c r="Z2032" s="8"/>
      <c r="AA2032" s="8"/>
    </row>
    <row r="2033" spans="26:27" ht="12.75">
      <c r="Z2033" s="8"/>
      <c r="AA2033" s="8"/>
    </row>
    <row r="2034" spans="26:27" ht="12.75">
      <c r="Z2034" s="8"/>
      <c r="AA2034" s="8"/>
    </row>
    <row r="2035" spans="26:27" ht="12.75">
      <c r="Z2035" s="8"/>
      <c r="AA2035" s="8"/>
    </row>
    <row r="2036" spans="26:27" ht="12.75">
      <c r="Z2036" s="8"/>
      <c r="AA2036" s="8"/>
    </row>
    <row r="2037" spans="26:27" ht="12.75">
      <c r="Z2037" s="8"/>
      <c r="AA2037" s="8"/>
    </row>
    <row r="2038" spans="26:27" ht="12.75">
      <c r="Z2038" s="8"/>
      <c r="AA2038" s="8"/>
    </row>
    <row r="2039" spans="26:27" ht="12.75">
      <c r="Z2039" s="8"/>
      <c r="AA2039" s="8"/>
    </row>
    <row r="2040" spans="26:27" ht="12.75">
      <c r="Z2040" s="8"/>
      <c r="AA2040" s="8"/>
    </row>
    <row r="2041" spans="26:27" ht="12.75">
      <c r="Z2041" s="8"/>
      <c r="AA2041" s="8"/>
    </row>
    <row r="2042" spans="26:27" ht="12.75">
      <c r="Z2042" s="8"/>
      <c r="AA2042" s="8"/>
    </row>
    <row r="2043" spans="26:27" ht="12.75">
      <c r="Z2043" s="8"/>
      <c r="AA2043" s="8"/>
    </row>
    <row r="2044" spans="26:27" ht="12.75">
      <c r="Z2044" s="8"/>
      <c r="AA2044" s="8"/>
    </row>
    <row r="2045" spans="26:27" ht="12.75">
      <c r="Z2045" s="8"/>
      <c r="AA2045" s="8"/>
    </row>
    <row r="2046" spans="26:27" ht="12.75">
      <c r="Z2046" s="8"/>
      <c r="AA2046" s="8"/>
    </row>
    <row r="2047" spans="26:27" ht="12.75">
      <c r="Z2047" s="8"/>
      <c r="AA2047" s="8"/>
    </row>
    <row r="2048" spans="26:27" ht="12.75">
      <c r="Z2048" s="8"/>
      <c r="AA2048" s="8"/>
    </row>
    <row r="2049" spans="26:27" ht="12.75">
      <c r="Z2049" s="8"/>
      <c r="AA2049" s="8"/>
    </row>
    <row r="2050" spans="26:27" ht="12.75">
      <c r="Z2050" s="8"/>
      <c r="AA2050" s="8"/>
    </row>
    <row r="2051" spans="26:27" ht="12.75">
      <c r="Z2051" s="8"/>
      <c r="AA2051" s="8"/>
    </row>
    <row r="2052" spans="26:27" ht="12.75">
      <c r="Z2052" s="8"/>
      <c r="AA2052" s="8"/>
    </row>
    <row r="2053" spans="26:27" ht="12.75">
      <c r="Z2053" s="8"/>
      <c r="AA2053" s="8"/>
    </row>
    <row r="2054" spans="26:27" ht="12.75">
      <c r="Z2054" s="8"/>
      <c r="AA2054" s="8"/>
    </row>
    <row r="2055" spans="26:27" ht="12.75">
      <c r="Z2055" s="8"/>
      <c r="AA2055" s="8"/>
    </row>
    <row r="2056" spans="26:27" ht="12.75">
      <c r="Z2056" s="8"/>
      <c r="AA2056" s="8"/>
    </row>
    <row r="2057" spans="26:27" ht="12.75">
      <c r="Z2057" s="8"/>
      <c r="AA2057" s="8"/>
    </row>
    <row r="2058" spans="26:27" ht="12.75">
      <c r="Z2058" s="8"/>
      <c r="AA2058" s="8"/>
    </row>
    <row r="2059" spans="26:27" ht="12.75">
      <c r="Z2059" s="8"/>
      <c r="AA2059" s="8"/>
    </row>
    <row r="2060" spans="26:27" ht="12.75">
      <c r="Z2060" s="8"/>
      <c r="AA2060" s="8"/>
    </row>
    <row r="2061" spans="26:27" ht="12.75">
      <c r="Z2061" s="8"/>
      <c r="AA2061" s="8"/>
    </row>
    <row r="2062" spans="26:27" ht="12.75">
      <c r="Z2062" s="8"/>
      <c r="AA2062" s="8"/>
    </row>
    <row r="2063" spans="26:27" ht="12.75">
      <c r="Z2063" s="8"/>
      <c r="AA2063" s="8"/>
    </row>
    <row r="2064" spans="26:27" ht="12.75">
      <c r="Z2064" s="8"/>
      <c r="AA2064" s="8"/>
    </row>
    <row r="2065" spans="26:27" ht="12.75">
      <c r="Z2065" s="8"/>
      <c r="AA2065" s="8"/>
    </row>
    <row r="2066" spans="26:27" ht="12.75">
      <c r="Z2066" s="8"/>
      <c r="AA2066" s="8"/>
    </row>
    <row r="2067" spans="26:27" ht="12.75">
      <c r="Z2067" s="8"/>
      <c r="AA2067" s="8"/>
    </row>
    <row r="2068" spans="26:27" ht="12.75">
      <c r="Z2068" s="8"/>
      <c r="AA2068" s="8"/>
    </row>
    <row r="2069" spans="26:27" ht="12.75">
      <c r="Z2069" s="8"/>
      <c r="AA2069" s="8"/>
    </row>
    <row r="2070" spans="26:27" ht="12.75">
      <c r="Z2070" s="8"/>
      <c r="AA2070" s="8"/>
    </row>
    <row r="2071" spans="26:27" ht="12.75">
      <c r="Z2071" s="8"/>
      <c r="AA2071" s="8"/>
    </row>
    <row r="2072" spans="26:27" ht="12.75">
      <c r="Z2072" s="8"/>
      <c r="AA2072" s="8"/>
    </row>
    <row r="2073" spans="26:27" ht="12.75">
      <c r="Z2073" s="8"/>
      <c r="AA2073" s="8"/>
    </row>
    <row r="2074" spans="26:27" ht="12.75">
      <c r="Z2074" s="8"/>
      <c r="AA2074" s="8"/>
    </row>
    <row r="2075" spans="26:27" ht="12.75">
      <c r="Z2075" s="8"/>
      <c r="AA2075" s="8"/>
    </row>
    <row r="2076" spans="26:27" ht="12.75">
      <c r="Z2076" s="8"/>
      <c r="AA2076" s="8"/>
    </row>
    <row r="2077" spans="26:27" ht="12.75">
      <c r="Z2077" s="8"/>
      <c r="AA2077" s="8"/>
    </row>
    <row r="2078" spans="26:27" ht="12.75">
      <c r="Z2078" s="8"/>
      <c r="AA2078" s="8"/>
    </row>
    <row r="2079" spans="26:27" ht="12.75">
      <c r="Z2079" s="8"/>
      <c r="AA2079" s="8"/>
    </row>
    <row r="2080" spans="26:27" ht="12.75">
      <c r="Z2080" s="8"/>
      <c r="AA2080" s="8"/>
    </row>
    <row r="2081" spans="26:27" ht="12.75">
      <c r="Z2081" s="8"/>
      <c r="AA2081" s="8"/>
    </row>
    <row r="2082" spans="26:27" ht="12.75">
      <c r="Z2082" s="8"/>
      <c r="AA2082" s="8"/>
    </row>
    <row r="2083" spans="26:27" ht="12.75">
      <c r="Z2083" s="8"/>
      <c r="AA2083" s="8"/>
    </row>
    <row r="2084" spans="26:27" ht="12.75">
      <c r="Z2084" s="8"/>
      <c r="AA2084" s="8"/>
    </row>
    <row r="2085" spans="26:27" ht="12.75">
      <c r="Z2085" s="8"/>
      <c r="AA2085" s="8"/>
    </row>
    <row r="2086" spans="26:27" ht="12.75">
      <c r="Z2086" s="8"/>
      <c r="AA2086" s="8"/>
    </row>
    <row r="2087" spans="26:27" ht="12.75">
      <c r="Z2087" s="8"/>
      <c r="AA2087" s="8"/>
    </row>
    <row r="2088" spans="26:27" ht="12.75">
      <c r="Z2088" s="8"/>
      <c r="AA2088" s="8"/>
    </row>
    <row r="2089" spans="26:27" ht="12.75">
      <c r="Z2089" s="8"/>
      <c r="AA2089" s="8"/>
    </row>
    <row r="2090" spans="26:27" ht="12.75">
      <c r="Z2090" s="8"/>
      <c r="AA2090" s="8"/>
    </row>
    <row r="2091" spans="26:27" ht="12.75">
      <c r="Z2091" s="8"/>
      <c r="AA2091" s="8"/>
    </row>
    <row r="2092" spans="26:27" ht="12.75">
      <c r="Z2092" s="8"/>
      <c r="AA2092" s="8"/>
    </row>
    <row r="2093" spans="26:27" ht="12.75">
      <c r="Z2093" s="8"/>
      <c r="AA2093" s="8"/>
    </row>
    <row r="2094" spans="26:27" ht="12.75">
      <c r="Z2094" s="8"/>
      <c r="AA2094" s="8"/>
    </row>
    <row r="2095" spans="26:27" ht="12.75">
      <c r="Z2095" s="8"/>
      <c r="AA2095" s="8"/>
    </row>
    <row r="2096" spans="26:27" ht="12.75">
      <c r="Z2096" s="8"/>
      <c r="AA2096" s="8"/>
    </row>
    <row r="2097" spans="26:27" ht="12.75">
      <c r="Z2097" s="8"/>
      <c r="AA2097" s="8"/>
    </row>
    <row r="2098" spans="26:27" ht="12.75">
      <c r="Z2098" s="8"/>
      <c r="AA2098" s="8"/>
    </row>
    <row r="2099" spans="26:27" ht="12.75">
      <c r="Z2099" s="8"/>
      <c r="AA2099" s="8"/>
    </row>
    <row r="2100" spans="26:27" ht="12.75">
      <c r="Z2100" s="8"/>
      <c r="AA2100" s="8"/>
    </row>
    <row r="2101" spans="26:27" ht="12.75">
      <c r="Z2101" s="8"/>
      <c r="AA2101" s="8"/>
    </row>
    <row r="2102" spans="26:27" ht="12.75">
      <c r="Z2102" s="8"/>
      <c r="AA2102" s="8"/>
    </row>
    <row r="2103" spans="26:27" ht="12.75">
      <c r="Z2103" s="8"/>
      <c r="AA2103" s="8"/>
    </row>
    <row r="2104" spans="26:27" ht="12.75">
      <c r="Z2104" s="8"/>
      <c r="AA2104" s="8"/>
    </row>
    <row r="2105" spans="26:27" ht="12.75">
      <c r="Z2105" s="8"/>
      <c r="AA2105" s="8"/>
    </row>
    <row r="2106" spans="26:27" ht="12.75">
      <c r="Z2106" s="8"/>
      <c r="AA2106" s="8"/>
    </row>
    <row r="2107" spans="26:27" ht="12.75">
      <c r="Z2107" s="8"/>
      <c r="AA2107" s="8"/>
    </row>
    <row r="2108" spans="26:27" ht="12.75">
      <c r="Z2108" s="8"/>
      <c r="AA2108" s="8"/>
    </row>
    <row r="2109" spans="26:27" ht="12.75">
      <c r="Z2109" s="8"/>
      <c r="AA2109" s="8"/>
    </row>
    <row r="2110" spans="26:27" ht="12.75">
      <c r="Z2110" s="8"/>
      <c r="AA2110" s="8"/>
    </row>
    <row r="2111" spans="26:27" ht="12.75">
      <c r="Z2111" s="8"/>
      <c r="AA2111" s="8"/>
    </row>
    <row r="2112" spans="26:27" ht="12.75">
      <c r="Z2112" s="8"/>
      <c r="AA2112" s="8"/>
    </row>
    <row r="2113" spans="26:27" ht="12.75">
      <c r="Z2113" s="8"/>
      <c r="AA2113" s="8"/>
    </row>
    <row r="2114" spans="26:27" ht="12.75">
      <c r="Z2114" s="8"/>
      <c r="AA2114" s="8"/>
    </row>
    <row r="2115" spans="26:27" ht="12.75">
      <c r="Z2115" s="8"/>
      <c r="AA2115" s="8"/>
    </row>
    <row r="2116" spans="26:27" ht="12.75">
      <c r="Z2116" s="8"/>
      <c r="AA2116" s="8"/>
    </row>
    <row r="2117" spans="26:27" ht="12.75">
      <c r="Z2117" s="8"/>
      <c r="AA2117" s="8"/>
    </row>
    <row r="2118" spans="26:27" ht="12.75">
      <c r="Z2118" s="8"/>
      <c r="AA2118" s="8"/>
    </row>
    <row r="2119" spans="26:27" ht="12.75">
      <c r="Z2119" s="8"/>
      <c r="AA2119" s="8"/>
    </row>
    <row r="2120" spans="26:27" ht="12.75">
      <c r="Z2120" s="8"/>
      <c r="AA2120" s="8"/>
    </row>
    <row r="2121" spans="26:27" ht="12.75">
      <c r="Z2121" s="8"/>
      <c r="AA2121" s="8"/>
    </row>
    <row r="2122" spans="26:27" ht="12.75">
      <c r="Z2122" s="8"/>
      <c r="AA2122" s="8"/>
    </row>
    <row r="2123" spans="26:27" ht="12.75">
      <c r="Z2123" s="8"/>
      <c r="AA2123" s="8"/>
    </row>
    <row r="2124" spans="26:27" ht="12.75">
      <c r="Z2124" s="8"/>
      <c r="AA2124" s="8"/>
    </row>
    <row r="2125" spans="26:27" ht="12.75">
      <c r="Z2125" s="8"/>
      <c r="AA2125" s="8"/>
    </row>
    <row r="2126" spans="26:27" ht="12.75">
      <c r="Z2126" s="8"/>
      <c r="AA2126" s="8"/>
    </row>
    <row r="2127" spans="26:27" ht="12.75">
      <c r="Z2127" s="8"/>
      <c r="AA2127" s="8"/>
    </row>
    <row r="2128" spans="26:27" ht="12.75">
      <c r="Z2128" s="8"/>
      <c r="AA2128" s="8"/>
    </row>
    <row r="2129" spans="26:27" ht="12.75">
      <c r="Z2129" s="8"/>
      <c r="AA2129" s="8"/>
    </row>
    <row r="2130" spans="26:27" ht="12.75">
      <c r="Z2130" s="8"/>
      <c r="AA2130" s="8"/>
    </row>
    <row r="2131" spans="26:27" ht="12.75">
      <c r="Z2131" s="8"/>
      <c r="AA2131" s="8"/>
    </row>
    <row r="2132" spans="26:27" ht="12.75">
      <c r="Z2132" s="8"/>
      <c r="AA2132" s="8"/>
    </row>
    <row r="2133" spans="26:27" ht="12.75">
      <c r="Z2133" s="8"/>
      <c r="AA2133" s="8"/>
    </row>
    <row r="2134" spans="26:27" ht="12.75">
      <c r="Z2134" s="8"/>
      <c r="AA2134" s="8"/>
    </row>
    <row r="2135" spans="26:27" ht="12.75">
      <c r="Z2135" s="8"/>
      <c r="AA2135" s="8"/>
    </row>
    <row r="2136" spans="26:27" ht="12.75">
      <c r="Z2136" s="8"/>
      <c r="AA2136" s="8"/>
    </row>
    <row r="2137" spans="26:27" ht="12.75">
      <c r="Z2137" s="8"/>
      <c r="AA2137" s="8"/>
    </row>
    <row r="2138" spans="26:27" ht="12.75">
      <c r="Z2138" s="8"/>
      <c r="AA2138" s="8"/>
    </row>
    <row r="2139" spans="26:27" ht="12.75">
      <c r="Z2139" s="8"/>
      <c r="AA2139" s="8"/>
    </row>
    <row r="2140" spans="26:27" ht="12.75">
      <c r="Z2140" s="8"/>
      <c r="AA2140" s="8"/>
    </row>
    <row r="2141" spans="26:27" ht="12.75">
      <c r="Z2141" s="8"/>
      <c r="AA2141" s="8"/>
    </row>
    <row r="2142" spans="26:27" ht="12.75">
      <c r="Z2142" s="8"/>
      <c r="AA2142" s="8"/>
    </row>
    <row r="2143" spans="26:27" ht="12.75">
      <c r="Z2143" s="8"/>
      <c r="AA2143" s="8"/>
    </row>
    <row r="2144" spans="26:27" ht="12.75">
      <c r="Z2144" s="8"/>
      <c r="AA2144" s="8"/>
    </row>
    <row r="2145" spans="26:27" ht="12.75">
      <c r="Z2145" s="8"/>
      <c r="AA2145" s="8"/>
    </row>
    <row r="2146" spans="26:27" ht="12.75">
      <c r="Z2146" s="8"/>
      <c r="AA2146" s="8"/>
    </row>
    <row r="2147" spans="26:27" ht="12.75">
      <c r="Z2147" s="8"/>
      <c r="AA2147" s="8"/>
    </row>
    <row r="2148" spans="26:27" ht="12.75">
      <c r="Z2148" s="8"/>
      <c r="AA2148" s="8"/>
    </row>
    <row r="2149" spans="26:27" ht="12.75">
      <c r="Z2149" s="8"/>
      <c r="AA2149" s="8"/>
    </row>
    <row r="2150" spans="26:27" ht="12.75">
      <c r="Z2150" s="8"/>
      <c r="AA2150" s="8"/>
    </row>
    <row r="2151" spans="26:27" ht="12.75">
      <c r="Z2151" s="8"/>
      <c r="AA2151" s="8"/>
    </row>
    <row r="2152" spans="26:27" ht="12.75">
      <c r="Z2152" s="8"/>
      <c r="AA2152" s="8"/>
    </row>
    <row r="2153" spans="26:27" ht="12.75">
      <c r="Z2153" s="8"/>
      <c r="AA2153" s="8"/>
    </row>
    <row r="2154" spans="26:27" ht="12.75">
      <c r="Z2154" s="8"/>
      <c r="AA2154" s="8"/>
    </row>
    <row r="2155" spans="26:27" ht="12.75">
      <c r="Z2155" s="8"/>
      <c r="AA2155" s="8"/>
    </row>
    <row r="2156" spans="26:27" ht="12.75">
      <c r="Z2156" s="8"/>
      <c r="AA2156" s="8"/>
    </row>
    <row r="2157" spans="26:27" ht="12.75">
      <c r="Z2157" s="8"/>
      <c r="AA2157" s="8"/>
    </row>
    <row r="2158" spans="26:27" ht="12.75">
      <c r="Z2158" s="8"/>
      <c r="AA2158" s="8"/>
    </row>
    <row r="2159" spans="26:27" ht="12.75">
      <c r="Z2159" s="8"/>
      <c r="AA2159" s="8"/>
    </row>
    <row r="2160" spans="26:27" ht="12.75">
      <c r="Z2160" s="8"/>
      <c r="AA2160" s="8"/>
    </row>
    <row r="2161" spans="26:27" ht="12.75">
      <c r="Z2161" s="8"/>
      <c r="AA2161" s="8"/>
    </row>
    <row r="2162" spans="26:27" ht="12.75">
      <c r="Z2162" s="8"/>
      <c r="AA2162" s="8"/>
    </row>
    <row r="2163" spans="26:27" ht="12.75">
      <c r="Z2163" s="8"/>
      <c r="AA2163" s="8"/>
    </row>
    <row r="2164" spans="26:27" ht="12.75">
      <c r="Z2164" s="8"/>
      <c r="AA2164" s="8"/>
    </row>
    <row r="2165" spans="26:27" ht="12.75">
      <c r="Z2165" s="8"/>
      <c r="AA2165" s="8"/>
    </row>
    <row r="2166" spans="26:27" ht="12.75">
      <c r="Z2166" s="8"/>
      <c r="AA2166" s="8"/>
    </row>
    <row r="2167" spans="26:27" ht="12.75">
      <c r="Z2167" s="8"/>
      <c r="AA2167" s="8"/>
    </row>
    <row r="2168" spans="26:27" ht="12.75">
      <c r="Z2168" s="8"/>
      <c r="AA2168" s="8"/>
    </row>
    <row r="2169" spans="26:27" ht="12.75">
      <c r="Z2169" s="8"/>
      <c r="AA2169" s="8"/>
    </row>
    <row r="2170" spans="26:27" ht="12.75">
      <c r="Z2170" s="8"/>
      <c r="AA2170" s="8"/>
    </row>
    <row r="2171" spans="26:27" ht="12.75">
      <c r="Z2171" s="8"/>
      <c r="AA2171" s="8"/>
    </row>
    <row r="2172" spans="26:27" ht="12.75">
      <c r="Z2172" s="8"/>
      <c r="AA2172" s="8"/>
    </row>
    <row r="2173" spans="26:27" ht="12.75">
      <c r="Z2173" s="8"/>
      <c r="AA2173" s="8"/>
    </row>
    <row r="2174" spans="26:27" ht="12.75">
      <c r="Z2174" s="8"/>
      <c r="AA2174" s="8"/>
    </row>
    <row r="2175" spans="26:27" ht="12.75">
      <c r="Z2175" s="8"/>
      <c r="AA2175" s="8"/>
    </row>
    <row r="2176" spans="26:27" ht="12.75">
      <c r="Z2176" s="8"/>
      <c r="AA2176" s="8"/>
    </row>
    <row r="2177" spans="26:27" ht="12.75">
      <c r="Z2177" s="8"/>
      <c r="AA2177" s="8"/>
    </row>
    <row r="2178" spans="26:27" ht="12.75">
      <c r="Z2178" s="8"/>
      <c r="AA2178" s="8"/>
    </row>
    <row r="2179" spans="26:27" ht="12.75">
      <c r="Z2179" s="8"/>
      <c r="AA2179" s="8"/>
    </row>
    <row r="2180" spans="26:27" ht="12.75">
      <c r="Z2180" s="8"/>
      <c r="AA2180" s="8"/>
    </row>
    <row r="2181" spans="26:27" ht="12.75">
      <c r="Z2181" s="8"/>
      <c r="AA2181" s="8"/>
    </row>
    <row r="2182" spans="26:27" ht="12.75">
      <c r="Z2182" s="8"/>
      <c r="AA2182" s="8"/>
    </row>
    <row r="2183" spans="26:27" ht="12.75">
      <c r="Z2183" s="8"/>
      <c r="AA2183" s="8"/>
    </row>
    <row r="2184" spans="26:27" ht="12.75">
      <c r="Z2184" s="8"/>
      <c r="AA2184" s="8"/>
    </row>
    <row r="2185" spans="26:27" ht="12.75">
      <c r="Z2185" s="8"/>
      <c r="AA2185" s="8"/>
    </row>
    <row r="2186" spans="26:27" ht="12.75">
      <c r="Z2186" s="8"/>
      <c r="AA2186" s="8"/>
    </row>
    <row r="2187" spans="26:27" ht="12.75">
      <c r="Z2187" s="8"/>
      <c r="AA2187" s="8"/>
    </row>
    <row r="2188" spans="26:27" ht="12.75">
      <c r="Z2188" s="8"/>
      <c r="AA2188" s="8"/>
    </row>
    <row r="2189" spans="26:27" ht="12.75">
      <c r="Z2189" s="8"/>
      <c r="AA2189" s="8"/>
    </row>
    <row r="2190" spans="26:27" ht="12.75">
      <c r="Z2190" s="8"/>
      <c r="AA2190" s="8"/>
    </row>
    <row r="2191" spans="26:27" ht="12.75">
      <c r="Z2191" s="8"/>
      <c r="AA2191" s="8"/>
    </row>
    <row r="2192" spans="26:27" ht="12.75">
      <c r="Z2192" s="8"/>
      <c r="AA2192" s="8"/>
    </row>
    <row r="2193" spans="26:27" ht="12.75">
      <c r="Z2193" s="8"/>
      <c r="AA2193" s="8"/>
    </row>
    <row r="2194" spans="26:27" ht="12.75">
      <c r="Z2194" s="8"/>
      <c r="AA2194" s="8"/>
    </row>
    <row r="2195" spans="26:27" ht="12.75">
      <c r="Z2195" s="8"/>
      <c r="AA2195" s="8"/>
    </row>
    <row r="2196" spans="26:27" ht="12.75">
      <c r="Z2196" s="8"/>
      <c r="AA2196" s="8"/>
    </row>
    <row r="2197" spans="26:27" ht="12.75">
      <c r="Z2197" s="8"/>
      <c r="AA2197" s="8"/>
    </row>
    <row r="2198" spans="26:27" ht="12.75">
      <c r="Z2198" s="8"/>
      <c r="AA2198" s="8"/>
    </row>
    <row r="2199" spans="26:27" ht="12.75">
      <c r="Z2199" s="8"/>
      <c r="AA2199" s="8"/>
    </row>
    <row r="2200" spans="26:27" ht="12.75">
      <c r="Z2200" s="8"/>
      <c r="AA2200" s="8"/>
    </row>
    <row r="2201" spans="26:27" ht="12.75">
      <c r="Z2201" s="8"/>
      <c r="AA2201" s="8"/>
    </row>
    <row r="2202" spans="26:27" ht="12.75">
      <c r="Z2202" s="8"/>
      <c r="AA2202" s="8"/>
    </row>
    <row r="2203" spans="26:27" ht="12.75">
      <c r="Z2203" s="8"/>
      <c r="AA2203" s="8"/>
    </row>
    <row r="2204" spans="26:27" ht="12.75">
      <c r="Z2204" s="8"/>
      <c r="AA2204" s="8"/>
    </row>
    <row r="2205" spans="26:27" ht="12.75">
      <c r="Z2205" s="8"/>
      <c r="AA2205" s="8"/>
    </row>
    <row r="2206" spans="26:27" ht="12.75">
      <c r="Z2206" s="8"/>
      <c r="AA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64" customWidth="1"/>
    <col min="2" max="3" width="10.00390625" style="0" customWidth="1"/>
    <col min="4" max="4" width="10.00390625" style="166" customWidth="1"/>
    <col min="5" max="5" width="5.28125" style="163" customWidth="1"/>
    <col min="6" max="6" width="5.140625" style="16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66" customWidth="1"/>
    <col min="11" max="11" width="11.7109375" style="0" customWidth="1"/>
    <col min="12" max="13" width="9.140625" style="163" customWidth="1"/>
    <col min="18" max="18" width="9.140625" style="164" customWidth="1"/>
    <col min="20" max="20" width="9.140625" style="165" customWidth="1"/>
  </cols>
  <sheetData>
    <row r="1" spans="2:18" ht="12.75">
      <c r="B1" t="s">
        <v>221</v>
      </c>
      <c r="C1" t="s">
        <v>222</v>
      </c>
      <c r="D1" s="166" t="s">
        <v>223</v>
      </c>
      <c r="E1" s="163" t="s">
        <v>224</v>
      </c>
      <c r="F1" s="163" t="s">
        <v>225</v>
      </c>
      <c r="G1" t="s">
        <v>226</v>
      </c>
      <c r="H1" t="s">
        <v>227</v>
      </c>
      <c r="I1" t="s">
        <v>221</v>
      </c>
      <c r="J1" s="166" t="s">
        <v>228</v>
      </c>
      <c r="K1" t="s">
        <v>236</v>
      </c>
      <c r="L1" s="163" t="s">
        <v>224</v>
      </c>
      <c r="M1" s="163" t="s">
        <v>225</v>
      </c>
      <c r="N1" t="s">
        <v>226</v>
      </c>
      <c r="O1" t="s">
        <v>241</v>
      </c>
      <c r="P1" t="s">
        <v>221</v>
      </c>
      <c r="Q1" t="s">
        <v>222</v>
      </c>
      <c r="R1" s="164" t="s">
        <v>223</v>
      </c>
    </row>
    <row r="2" spans="1:17" ht="12.75">
      <c r="A2" s="164" t="s">
        <v>248</v>
      </c>
      <c r="B2" s="162" t="s">
        <v>229</v>
      </c>
      <c r="C2" s="162"/>
      <c r="E2" s="162"/>
      <c r="F2" s="162"/>
      <c r="G2" s="162"/>
      <c r="H2" s="162"/>
      <c r="I2" s="162"/>
      <c r="K2" s="162"/>
      <c r="N2" s="162"/>
      <c r="O2" s="162"/>
      <c r="P2" s="162"/>
      <c r="Q2" s="162"/>
    </row>
    <row r="3" spans="1:17" ht="12.75">
      <c r="A3" s="164" t="s">
        <v>249</v>
      </c>
      <c r="B3" s="162"/>
      <c r="C3" s="162" t="s">
        <v>230</v>
      </c>
      <c r="E3" s="162"/>
      <c r="F3" s="162"/>
      <c r="G3" s="162"/>
      <c r="H3" s="162"/>
      <c r="I3" s="162"/>
      <c r="K3" s="162"/>
      <c r="N3" s="162"/>
      <c r="O3" s="162"/>
      <c r="P3" s="162"/>
      <c r="Q3" s="162"/>
    </row>
    <row r="4" spans="1:17" ht="12.75">
      <c r="A4" s="165" t="s">
        <v>250</v>
      </c>
      <c r="B4" s="162"/>
      <c r="C4" s="162"/>
      <c r="D4" s="166" t="s">
        <v>231</v>
      </c>
      <c r="E4" s="162"/>
      <c r="F4" s="162"/>
      <c r="G4" s="162"/>
      <c r="H4" s="162"/>
      <c r="I4" s="162"/>
      <c r="K4" s="162"/>
      <c r="N4" s="162"/>
      <c r="O4" s="162"/>
      <c r="P4" s="162"/>
      <c r="Q4" s="162"/>
    </row>
    <row r="5" spans="2:17" ht="12.75">
      <c r="B5" s="162"/>
      <c r="C5" s="162"/>
      <c r="E5" s="162"/>
      <c r="F5" s="162"/>
      <c r="G5" s="162" t="s">
        <v>233</v>
      </c>
      <c r="H5" s="162"/>
      <c r="I5" s="162"/>
      <c r="K5" s="162"/>
      <c r="N5" s="162"/>
      <c r="O5" s="162"/>
      <c r="P5" s="162"/>
      <c r="Q5" s="162"/>
    </row>
    <row r="6" spans="2:17" ht="12.75">
      <c r="B6" s="162"/>
      <c r="C6" s="162"/>
      <c r="E6" s="162"/>
      <c r="F6" s="162"/>
      <c r="G6" s="162"/>
      <c r="H6" s="162" t="s">
        <v>232</v>
      </c>
      <c r="I6" s="162"/>
      <c r="K6" s="162"/>
      <c r="N6" s="162"/>
      <c r="O6" s="162"/>
      <c r="P6" s="162"/>
      <c r="Q6" s="162"/>
    </row>
    <row r="7" spans="2:18" ht="12.75">
      <c r="B7" s="162" t="s">
        <v>252</v>
      </c>
      <c r="C7" s="162" t="s">
        <v>252</v>
      </c>
      <c r="D7" s="166" t="s">
        <v>252</v>
      </c>
      <c r="E7" s="162"/>
      <c r="F7" s="162"/>
      <c r="G7" s="162" t="s">
        <v>252</v>
      </c>
      <c r="H7" s="162" t="s">
        <v>251</v>
      </c>
      <c r="I7" s="162" t="s">
        <v>234</v>
      </c>
      <c r="K7" s="162" t="s">
        <v>260</v>
      </c>
      <c r="N7" s="162" t="s">
        <v>237</v>
      </c>
      <c r="O7" s="162"/>
      <c r="P7" s="162"/>
      <c r="Q7" s="162"/>
      <c r="R7" s="164" t="s">
        <v>242</v>
      </c>
    </row>
    <row r="8" spans="2:17" ht="12.75">
      <c r="B8" s="162"/>
      <c r="C8" s="162"/>
      <c r="E8" s="162"/>
      <c r="F8" s="162"/>
      <c r="G8" s="162"/>
      <c r="H8" s="165" t="s">
        <v>253</v>
      </c>
      <c r="I8" s="162"/>
      <c r="K8" s="162" t="s">
        <v>235</v>
      </c>
      <c r="N8" s="162" t="s">
        <v>238</v>
      </c>
      <c r="O8" s="162"/>
      <c r="P8" s="162"/>
      <c r="Q8" s="162"/>
    </row>
    <row r="9" spans="2:17" ht="12.75">
      <c r="B9" s="162"/>
      <c r="C9" s="162"/>
      <c r="E9" s="162"/>
      <c r="F9" s="162"/>
      <c r="G9" s="162"/>
      <c r="H9" s="162"/>
      <c r="I9" s="162"/>
      <c r="K9" s="162"/>
      <c r="N9" s="162" t="s">
        <v>239</v>
      </c>
      <c r="O9" s="162"/>
      <c r="P9" s="162"/>
      <c r="Q9" s="162"/>
    </row>
    <row r="10" spans="2:17" ht="12.75">
      <c r="B10" s="162"/>
      <c r="C10" s="162"/>
      <c r="E10" s="162"/>
      <c r="F10" s="162"/>
      <c r="G10" s="162"/>
      <c r="H10" s="162"/>
      <c r="I10" s="162"/>
      <c r="K10" s="162"/>
      <c r="N10" s="162" t="s">
        <v>240</v>
      </c>
      <c r="O10" s="162"/>
      <c r="P10" s="162"/>
      <c r="Q10" s="162"/>
    </row>
    <row r="11" spans="2:18" ht="12.75">
      <c r="B11">
        <v>1</v>
      </c>
      <c r="C11">
        <v>2</v>
      </c>
      <c r="D11" s="166">
        <v>3</v>
      </c>
      <c r="E11" s="163">
        <v>4</v>
      </c>
      <c r="F11" s="163">
        <v>5</v>
      </c>
      <c r="G11">
        <v>6</v>
      </c>
      <c r="H11">
        <v>7</v>
      </c>
      <c r="I11">
        <v>8</v>
      </c>
      <c r="J11" s="166">
        <v>9</v>
      </c>
      <c r="K11">
        <v>10</v>
      </c>
      <c r="L11" s="163">
        <v>11</v>
      </c>
      <c r="M11" s="163">
        <v>12</v>
      </c>
      <c r="N11">
        <v>13</v>
      </c>
      <c r="O11">
        <v>14</v>
      </c>
      <c r="P11">
        <v>15</v>
      </c>
      <c r="Q11">
        <v>16</v>
      </c>
      <c r="R11" s="164">
        <v>17</v>
      </c>
    </row>
    <row r="12" ht="12.75">
      <c r="S12" t="s">
        <v>257</v>
      </c>
    </row>
    <row r="13" spans="2:20" ht="12.75">
      <c r="B13" t="s">
        <v>243</v>
      </c>
      <c r="T13" s="165" t="s">
        <v>258</v>
      </c>
    </row>
    <row r="14" spans="2:3" ht="12.75">
      <c r="B14" t="s">
        <v>244</v>
      </c>
      <c r="C14" t="s">
        <v>245</v>
      </c>
    </row>
    <row r="15" spans="4:20" ht="12.75">
      <c r="D15" s="166" t="s">
        <v>246</v>
      </c>
      <c r="T15" s="165" t="s">
        <v>259</v>
      </c>
    </row>
    <row r="16" ht="12.75">
      <c r="G16" t="s">
        <v>247</v>
      </c>
    </row>
    <row r="17" ht="12.75">
      <c r="H17" t="s">
        <v>247</v>
      </c>
    </row>
    <row r="18" ht="12.75">
      <c r="I18" t="s">
        <v>247</v>
      </c>
    </row>
    <row r="20" spans="8:15" ht="12.75">
      <c r="H20" t="s">
        <v>254</v>
      </c>
      <c r="O20" t="s">
        <v>254</v>
      </c>
    </row>
    <row r="21" spans="8:15" ht="12.75">
      <c r="H21" t="s">
        <v>256</v>
      </c>
      <c r="O21" t="s">
        <v>255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50"/>
  <sheetViews>
    <sheetView workbookViewId="0" topLeftCell="A1">
      <selection activeCell="D3" sqref="D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25.8515625" style="0" customWidth="1"/>
  </cols>
  <sheetData>
    <row r="11" spans="2:7" ht="12.75">
      <c r="B11" s="44" t="s">
        <v>156</v>
      </c>
      <c r="C11" s="103" t="s">
        <v>157</v>
      </c>
      <c r="D11" s="42" t="s">
        <v>158</v>
      </c>
      <c r="E11" s="42" t="s">
        <v>161</v>
      </c>
      <c r="F11" s="42" t="s">
        <v>159</v>
      </c>
      <c r="G11" s="42" t="s">
        <v>160</v>
      </c>
    </row>
    <row r="12" spans="1:7" ht="12.75">
      <c r="A12" t="s">
        <v>261</v>
      </c>
      <c r="B12" s="42" t="s">
        <v>154</v>
      </c>
      <c r="C12" s="42"/>
      <c r="D12" s="42"/>
      <c r="E12" s="42"/>
      <c r="F12" s="42"/>
      <c r="G12" s="42"/>
    </row>
    <row r="13" spans="1:7" ht="12.75">
      <c r="A13">
        <f>SUM(D15:D17,D26,D37:D38)</f>
        <v>47444</v>
      </c>
      <c r="B13" s="42"/>
      <c r="C13" s="42" t="s">
        <v>166</v>
      </c>
      <c r="D13" s="42">
        <v>9300</v>
      </c>
      <c r="E13" s="42"/>
      <c r="F13" s="42">
        <v>9170</v>
      </c>
      <c r="G13" s="42"/>
    </row>
    <row r="14" spans="1:11" ht="12.75">
      <c r="A14" t="s">
        <v>262</v>
      </c>
      <c r="B14" s="42"/>
      <c r="C14" s="42"/>
      <c r="D14" s="42"/>
      <c r="E14" s="42"/>
      <c r="F14" s="42">
        <v>103</v>
      </c>
      <c r="G14" s="42"/>
      <c r="K14">
        <f>500*183</f>
        <v>91500</v>
      </c>
    </row>
    <row r="15" spans="1:7" ht="12.75">
      <c r="A15">
        <f>SUM(D18:D21)</f>
        <v>52230</v>
      </c>
      <c r="B15" s="42"/>
      <c r="C15" s="42" t="s">
        <v>164</v>
      </c>
      <c r="D15" s="42">
        <v>14600</v>
      </c>
      <c r="E15" s="42" t="s">
        <v>103</v>
      </c>
      <c r="F15" s="86">
        <f>2340+6000+114+7370</f>
        <v>15824</v>
      </c>
      <c r="G15" s="42" t="s">
        <v>121</v>
      </c>
    </row>
    <row r="16" spans="2:7" ht="12.75">
      <c r="B16" s="42" t="s">
        <v>171</v>
      </c>
      <c r="C16" s="42" t="s">
        <v>155</v>
      </c>
      <c r="D16" s="42">
        <v>10000</v>
      </c>
      <c r="E16" s="42" t="s">
        <v>103</v>
      </c>
      <c r="F16" s="86">
        <v>10000</v>
      </c>
      <c r="G16" s="42" t="s">
        <v>121</v>
      </c>
    </row>
    <row r="17" spans="2:7" ht="12.75">
      <c r="B17" s="42"/>
      <c r="C17" s="42" t="s">
        <v>168</v>
      </c>
      <c r="D17" s="42">
        <v>10740</v>
      </c>
      <c r="E17" s="42" t="s">
        <v>103</v>
      </c>
      <c r="F17" s="86"/>
      <c r="G17" s="42"/>
    </row>
    <row r="18" spans="2:8" ht="12.75">
      <c r="B18" s="42" t="s">
        <v>169</v>
      </c>
      <c r="C18" s="42" t="s">
        <v>170</v>
      </c>
      <c r="D18" s="42">
        <v>11170</v>
      </c>
      <c r="E18" s="42" t="s">
        <v>103</v>
      </c>
      <c r="F18" s="86"/>
      <c r="G18" s="42"/>
      <c r="H18" t="s">
        <v>190</v>
      </c>
    </row>
    <row r="19" spans="2:8" ht="12.75">
      <c r="B19" s="42" t="s">
        <v>189</v>
      </c>
      <c r="C19" s="42" t="s">
        <v>188</v>
      </c>
      <c r="D19" s="42">
        <v>12730</v>
      </c>
      <c r="E19" s="42" t="s">
        <v>103</v>
      </c>
      <c r="F19" s="86"/>
      <c r="G19" s="42"/>
      <c r="H19" t="s">
        <v>191</v>
      </c>
    </row>
    <row r="20" spans="2:7" ht="12.75">
      <c r="B20" s="42" t="s">
        <v>192</v>
      </c>
      <c r="C20" s="42" t="s">
        <v>194</v>
      </c>
      <c r="D20" s="42">
        <v>15100</v>
      </c>
      <c r="E20" s="42" t="s">
        <v>103</v>
      </c>
      <c r="F20" s="86"/>
      <c r="G20" s="42"/>
    </row>
    <row r="21" spans="2:7" ht="12.75">
      <c r="B21" s="42" t="s">
        <v>193</v>
      </c>
      <c r="C21" s="42" t="s">
        <v>263</v>
      </c>
      <c r="D21" s="42">
        <v>13230</v>
      </c>
      <c r="E21" s="42" t="s">
        <v>103</v>
      </c>
      <c r="F21" s="86"/>
      <c r="G21" s="42"/>
    </row>
    <row r="22" spans="2:7" ht="12.75">
      <c r="B22" s="42" t="s">
        <v>264</v>
      </c>
      <c r="C22" s="42" t="s">
        <v>265</v>
      </c>
      <c r="D22" s="42">
        <v>15330</v>
      </c>
      <c r="E22" s="42" t="s">
        <v>103</v>
      </c>
      <c r="F22" s="86"/>
      <c r="G22" s="42"/>
    </row>
    <row r="23" spans="2:7" ht="12.75">
      <c r="B23" s="42"/>
      <c r="C23" s="42"/>
      <c r="D23" s="42"/>
      <c r="E23" s="42"/>
      <c r="F23" s="86"/>
      <c r="G23" s="42"/>
    </row>
    <row r="24" spans="2:7" ht="12.75">
      <c r="B24" s="42"/>
      <c r="C24" s="42"/>
      <c r="D24" s="42"/>
      <c r="E24" s="42"/>
      <c r="F24" s="86"/>
      <c r="G24" s="42"/>
    </row>
    <row r="25" spans="2:7" ht="12.75">
      <c r="B25" s="42" t="s">
        <v>162</v>
      </c>
      <c r="C25" s="42"/>
      <c r="D25" s="42"/>
      <c r="E25" s="42"/>
      <c r="F25" s="86"/>
      <c r="G25" s="42"/>
    </row>
    <row r="26" spans="2:7" ht="12.75">
      <c r="B26" s="42"/>
      <c r="C26" s="42" t="s">
        <v>164</v>
      </c>
      <c r="D26" s="42">
        <v>948</v>
      </c>
      <c r="E26" s="42" t="s">
        <v>103</v>
      </c>
      <c r="F26" s="86">
        <v>941</v>
      </c>
      <c r="G26" s="42" t="s">
        <v>121</v>
      </c>
    </row>
    <row r="27" spans="2:7" ht="12.75">
      <c r="B27" s="42"/>
      <c r="C27" s="42"/>
      <c r="D27" s="42"/>
      <c r="E27" s="42"/>
      <c r="F27" s="42"/>
      <c r="G27" s="42"/>
    </row>
    <row r="28" spans="2:7" ht="12.75">
      <c r="B28" s="42"/>
      <c r="C28" s="42"/>
      <c r="D28" s="42"/>
      <c r="E28" s="42"/>
      <c r="F28" s="42"/>
      <c r="G28" s="42"/>
    </row>
    <row r="29" spans="2:7" ht="12.75">
      <c r="B29" s="42"/>
      <c r="C29" s="42"/>
      <c r="D29" s="42"/>
      <c r="E29" s="42"/>
      <c r="F29" s="42"/>
      <c r="G29" s="42"/>
    </row>
    <row r="30" spans="2:7" ht="12.75">
      <c r="B30" s="42"/>
      <c r="C30" s="42"/>
      <c r="D30" s="42"/>
      <c r="E30" s="42"/>
      <c r="F30" s="42"/>
      <c r="G30" s="42"/>
    </row>
    <row r="31" spans="2:7" ht="12.75">
      <c r="B31" s="42"/>
      <c r="C31" s="42"/>
      <c r="D31" s="42"/>
      <c r="E31" s="42"/>
      <c r="F31" s="42"/>
      <c r="G31" s="42"/>
    </row>
    <row r="32" spans="2:7" ht="12.75">
      <c r="B32" s="42" t="s">
        <v>163</v>
      </c>
      <c r="C32" s="42"/>
      <c r="D32" s="42"/>
      <c r="E32" s="42"/>
      <c r="F32" s="42"/>
      <c r="G32" s="42"/>
    </row>
    <row r="33" spans="2:7" ht="12.75">
      <c r="B33" s="42"/>
      <c r="C33" s="42" t="s">
        <v>166</v>
      </c>
      <c r="D33" s="42">
        <v>300</v>
      </c>
      <c r="E33" s="42"/>
      <c r="F33" s="42">
        <v>305</v>
      </c>
      <c r="G33" s="42"/>
    </row>
    <row r="34" spans="2:7" ht="12.75">
      <c r="B34" s="42"/>
      <c r="C34" s="42"/>
      <c r="D34" s="42"/>
      <c r="E34" s="42"/>
      <c r="F34" s="42">
        <v>93</v>
      </c>
      <c r="G34" s="42"/>
    </row>
    <row r="35" spans="2:7" ht="12.75">
      <c r="B35" s="42"/>
      <c r="C35" s="42"/>
      <c r="D35" s="42"/>
      <c r="E35" s="42"/>
      <c r="F35" s="42"/>
      <c r="G35" s="42"/>
    </row>
    <row r="36" spans="2:7" ht="12.75">
      <c r="B36" s="42"/>
      <c r="C36" s="42"/>
      <c r="D36" s="42"/>
      <c r="E36" s="42"/>
      <c r="F36" s="42"/>
      <c r="G36" s="42"/>
    </row>
    <row r="37" spans="2:7" ht="12.75">
      <c r="B37" s="42"/>
      <c r="C37" s="42" t="s">
        <v>165</v>
      </c>
      <c r="D37" s="42">
        <v>606</v>
      </c>
      <c r="E37" s="42" t="s">
        <v>103</v>
      </c>
      <c r="F37" s="158"/>
      <c r="G37" s="42"/>
    </row>
    <row r="38" spans="2:7" ht="12.75">
      <c r="B38" s="42" t="s">
        <v>171</v>
      </c>
      <c r="C38" s="42" t="s">
        <v>155</v>
      </c>
      <c r="D38" s="42">
        <v>10550</v>
      </c>
      <c r="E38" s="42" t="s">
        <v>103</v>
      </c>
      <c r="F38" s="158"/>
      <c r="G38" s="42"/>
    </row>
    <row r="39" spans="2:7" ht="12.75">
      <c r="B39" s="42"/>
      <c r="C39" s="42"/>
      <c r="D39" s="42"/>
      <c r="E39" s="42"/>
      <c r="F39" s="42"/>
      <c r="G39" s="42"/>
    </row>
    <row r="40" spans="2:7" ht="12.75">
      <c r="B40" s="42"/>
      <c r="C40" s="42"/>
      <c r="D40" s="42"/>
      <c r="E40" s="42"/>
      <c r="F40" s="42"/>
      <c r="G40" s="42"/>
    </row>
    <row r="41" spans="2:7" ht="12.75">
      <c r="B41" s="42"/>
      <c r="C41" s="42"/>
      <c r="D41" s="42"/>
      <c r="E41" s="42"/>
      <c r="F41" s="42"/>
      <c r="G41" s="42"/>
    </row>
    <row r="42" spans="2:7" ht="12.75">
      <c r="B42" s="42"/>
      <c r="C42" s="42"/>
      <c r="D42" s="42"/>
      <c r="E42" s="42"/>
      <c r="F42" s="42"/>
      <c r="G42" s="42"/>
    </row>
    <row r="43" spans="2:7" ht="12.75">
      <c r="B43" s="42"/>
      <c r="C43" s="42"/>
      <c r="D43" s="42"/>
      <c r="E43" s="42"/>
      <c r="F43" s="42"/>
      <c r="G43" s="42"/>
    </row>
    <row r="44" spans="2:7" ht="12.75">
      <c r="B44" s="42"/>
      <c r="C44" s="42"/>
      <c r="D44" s="42"/>
      <c r="E44" s="42"/>
      <c r="F44" s="42"/>
      <c r="G44" s="42"/>
    </row>
    <row r="45" spans="2:7" ht="12.75">
      <c r="B45" s="42"/>
      <c r="C45" s="42"/>
      <c r="D45" s="42"/>
      <c r="E45" s="42"/>
      <c r="F45" s="42"/>
      <c r="G45" s="42"/>
    </row>
    <row r="50" spans="4:5" ht="12.75">
      <c r="D50">
        <f>SUM(D13:D38)</f>
        <v>124604</v>
      </c>
      <c r="E50">
        <f>SUM(D13:D21)</f>
        <v>96870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2006-03-22T16:11:50Z</cp:lastPrinted>
  <dcterms:created xsi:type="dcterms:W3CDTF">2005-04-30T08:59:53Z</dcterms:created>
  <dcterms:modified xsi:type="dcterms:W3CDTF">2006-03-28T15:39:46Z</dcterms:modified>
  <cp:category/>
  <cp:version/>
  <cp:contentType/>
  <cp:contentStatus/>
</cp:coreProperties>
</file>