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4940" windowHeight="12465" activeTab="1"/>
  </bookViews>
  <sheets>
    <sheet name="IC components" sheetId="1" r:id="rId1"/>
    <sheet name="delivery schedule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eholzer</author>
  </authors>
  <commentList>
    <comment ref="C9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IC and SEM!!
</t>
        </r>
      </text>
    </comment>
  </commentList>
</comments>
</file>

<file path=xl/sharedStrings.xml><?xml version="1.0" encoding="utf-8"?>
<sst xmlns="http://schemas.openxmlformats.org/spreadsheetml/2006/main" count="99" uniqueCount="80">
  <si>
    <t>Sub-System</t>
  </si>
  <si>
    <t>per chamber</t>
  </si>
  <si>
    <t>total needed quantity</t>
  </si>
  <si>
    <t>ordered</t>
  </si>
  <si>
    <t>ordered
-
needed</t>
  </si>
  <si>
    <t>received</t>
  </si>
  <si>
    <t>received-needed</t>
  </si>
  <si>
    <t>shipped to Protvino / IC</t>
  </si>
  <si>
    <t>To Order</t>
  </si>
  <si>
    <t>Comments</t>
  </si>
  <si>
    <t>3818 IC +318 SEM (+4% spares)</t>
  </si>
  <si>
    <t>LHCBLM__0001</t>
  </si>
  <si>
    <t>tube inox 304L 483x88.9x2.0 LHCBLM__0040, IC</t>
  </si>
  <si>
    <t>count</t>
  </si>
  <si>
    <t>tube inox 304L 105x88.9x2 LHCBLM__0038  v.AB</t>
  </si>
  <si>
    <t>Ceramics LHCBLM__0005  v.AC, IC</t>
  </si>
  <si>
    <t>option on additional pieces, contract</t>
  </si>
  <si>
    <t>see extra slide</t>
  </si>
  <si>
    <t>Al electrodes production LHCBLM__0004 0.5X82, IC</t>
  </si>
  <si>
    <t>electrode spacer LHCBLM__0007 type A</t>
  </si>
  <si>
    <t>follow up of addition to contract, critical</t>
  </si>
  <si>
    <t>electrode spacer LHCBLM__0007 type C</t>
  </si>
  <si>
    <t>follow up of addition to contract</t>
  </si>
  <si>
    <t>bottom cover disk LHCBLM__0006</t>
  </si>
  <si>
    <t>count - new contract?</t>
  </si>
  <si>
    <t>bottom cover spacer LHCBLM__0006</t>
  </si>
  <si>
    <t xml:space="preserve">tighteners M4 LHCBLM__0016 </t>
  </si>
  <si>
    <t>type B Var 1 (incl. LHCBLM__0013)</t>
  </si>
  <si>
    <t>type A Var 1 (incl. welded washer)</t>
  </si>
  <si>
    <t>heads</t>
  </si>
  <si>
    <t>50 IC heads (CNGS)</t>
  </si>
  <si>
    <t>500 IC heads (Aerovac)</t>
  </si>
  <si>
    <t>critical contract</t>
  </si>
  <si>
    <t>TIG welding of heads (IHEP and Italy)</t>
  </si>
  <si>
    <t>small items</t>
  </si>
  <si>
    <t>compressing spring 1.4310 ferroflex</t>
  </si>
  <si>
    <t>25kg</t>
  </si>
  <si>
    <t>alumina tube D15/10, L=25mm</t>
  </si>
  <si>
    <t>all at CERN, packing</t>
  </si>
  <si>
    <t>slotted screw M3x4, A2-ISO 1580</t>
  </si>
  <si>
    <t>screw without head 6pc bt point.in.3x3</t>
  </si>
  <si>
    <t>spring washer D8/4.2-0.2, 1.4310</t>
  </si>
  <si>
    <t>nut M4-A4 ISO4032</t>
  </si>
  <si>
    <t>follow up of order</t>
  </si>
  <si>
    <t>cover assembly LHCBLM__0002</t>
  </si>
  <si>
    <t>cover  plate LHCBLM__0003, 316L</t>
  </si>
  <si>
    <t>feed throughs</t>
  </si>
  <si>
    <t>cutting and anealing of copper tube</t>
  </si>
  <si>
    <t>??</t>
  </si>
  <si>
    <t>follow up, critical (production of heads)</t>
  </si>
  <si>
    <t>this week some ???</t>
  </si>
  <si>
    <t>cover spacer LHCBLM__0008 type A, 316L, IC</t>
  </si>
  <si>
    <t>new contract</t>
  </si>
  <si>
    <t>protection tube LHCBLM__0010, 316L</t>
  </si>
  <si>
    <t>welded spacer LHCBLM__0035, 304L</t>
  </si>
  <si>
    <t>electrical connectors ass LHCBLM__0036</t>
  </si>
  <si>
    <t>external plate  LHCBLM__0037, manufacture</t>
  </si>
  <si>
    <t>st steel sheet LHCBLM__0037, manufacture</t>
  </si>
  <si>
    <t>tube AlMgSi hard 4*7 L=60</t>
  </si>
  <si>
    <t>780 MT</t>
  </si>
  <si>
    <t>follow up of tube cutting</t>
  </si>
  <si>
    <t>1500 on 15.3. ???</t>
  </si>
  <si>
    <t>in.steel.thr.rods A4 316 M4 L=85</t>
  </si>
  <si>
    <t>hex.nuts inox A4 316 0.8D M4</t>
  </si>
  <si>
    <t>washer contact  medium M4</t>
  </si>
  <si>
    <t>head.hex.point.scr. M3x5, inox</t>
  </si>
  <si>
    <t>BNC HT Polypenco SHV 5KV</t>
  </si>
  <si>
    <t>BNC 50ohm, teflon</t>
  </si>
  <si>
    <t>soldering lug, M4</t>
  </si>
  <si>
    <t>soldering lug, BNC</t>
  </si>
  <si>
    <t xml:space="preserve">wires (L=100, 1.5mm2) </t>
  </si>
  <si>
    <t>tinned cupper wires, without insulation, D=0.91mm</t>
  </si>
  <si>
    <t>Resistor 10Mohm ,1W</t>
  </si>
  <si>
    <t>Capacitor (0.47uF, 2000V)</t>
  </si>
  <si>
    <t>Spacers</t>
  </si>
  <si>
    <t>Weeks</t>
  </si>
  <si>
    <t>Sum</t>
  </si>
  <si>
    <t>Sum/IC</t>
  </si>
  <si>
    <t>Tightener</t>
  </si>
  <si>
    <t>Ceramics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</si>
</sst>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 ;[Red]\-0.00\ "/>
    <numFmt numFmtId="173" formatCode="0_ ;[Red]\-0\ "/>
  </numFmts>
  <fonts count="13">
    <font>
      <sz val="10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2"/>
      <name val="Arial"/>
      <family val="0"/>
    </font>
    <font>
      <b/>
      <sz val="11.25"/>
      <name val="Arial"/>
      <family val="0"/>
    </font>
    <font>
      <sz val="11.75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6" fillId="2" borderId="1" xfId="0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center" vertical="top" wrapText="1"/>
    </xf>
    <xf numFmtId="172" fontId="6" fillId="2" borderId="1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9" fillId="3" borderId="1" xfId="0" applyFont="1" applyFill="1" applyBorder="1" applyAlignment="1">
      <alignment/>
    </xf>
    <xf numFmtId="1" fontId="8" fillId="3" borderId="1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6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/>
    </xf>
    <xf numFmtId="1" fontId="8" fillId="4" borderId="1" xfId="0" applyNumberFormat="1" applyFont="1" applyFill="1" applyBorder="1" applyAlignment="1">
      <alignment horizontal="center"/>
    </xf>
    <xf numFmtId="172" fontId="0" fillId="4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 vertical="center"/>
    </xf>
    <xf numFmtId="173" fontId="0" fillId="3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0" fillId="7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 horizontal="center" vertical="center"/>
    </xf>
    <xf numFmtId="1" fontId="0" fillId="8" borderId="1" xfId="0" applyNumberFormat="1" applyFill="1" applyBorder="1" applyAlignment="1">
      <alignment horizontal="center"/>
    </xf>
    <xf numFmtId="0" fontId="0" fillId="9" borderId="1" xfId="0" applyFont="1" applyFill="1" applyBorder="1" applyAlignment="1">
      <alignment/>
    </xf>
    <xf numFmtId="0" fontId="0" fillId="5" borderId="1" xfId="0" applyFill="1" applyBorder="1" applyAlignment="1">
      <alignment horizontal="center"/>
    </xf>
    <xf numFmtId="1" fontId="0" fillId="10" borderId="1" xfId="0" applyNumberFormat="1" applyFill="1" applyBorder="1" applyAlignment="1">
      <alignment horizontal="center"/>
    </xf>
    <xf numFmtId="0" fontId="0" fillId="11" borderId="1" xfId="0" applyFill="1" applyBorder="1" applyAlignment="1">
      <alignment/>
    </xf>
    <xf numFmtId="0" fontId="0" fillId="3" borderId="1" xfId="0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0" fillId="12" borderId="1" xfId="0" applyFont="1" applyFill="1" applyBorder="1" applyAlignment="1">
      <alignment/>
    </xf>
    <xf numFmtId="0" fontId="0" fillId="12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9" borderId="1" xfId="0" applyFill="1" applyBorder="1" applyAlignment="1">
      <alignment/>
    </xf>
    <xf numFmtId="0" fontId="0" fillId="13" borderId="1" xfId="0" applyFill="1" applyBorder="1" applyAlignment="1">
      <alignment/>
    </xf>
    <xf numFmtId="1" fontId="0" fillId="7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/>
    </xf>
    <xf numFmtId="173" fontId="0" fillId="4" borderId="1" xfId="0" applyNumberFormat="1" applyFill="1" applyBorder="1" applyAlignment="1">
      <alignment horizontal="center"/>
    </xf>
    <xf numFmtId="1" fontId="0" fillId="12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10" borderId="1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1" fontId="0" fillId="4" borderId="1" xfId="0" applyNumberFormat="1" applyFont="1" applyFill="1" applyBorder="1" applyAlignment="1">
      <alignment/>
    </xf>
    <xf numFmtId="1" fontId="8" fillId="4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73" fontId="0" fillId="4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0" fillId="5" borderId="1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>
      <alignment/>
    </xf>
    <xf numFmtId="1" fontId="0" fillId="12" borderId="1" xfId="0" applyNumberFormat="1" applyFont="1" applyFill="1" applyBorder="1" applyAlignment="1">
      <alignment horizontal="center"/>
    </xf>
    <xf numFmtId="1" fontId="0" fillId="8" borderId="1" xfId="0" applyNumberFormat="1" applyFont="1" applyFill="1" applyBorder="1" applyAlignment="1">
      <alignment horizontal="center"/>
    </xf>
    <xf numFmtId="0" fontId="0" fillId="7" borderId="1" xfId="0" applyFont="1" applyFill="1" applyBorder="1" applyAlignment="1">
      <alignment/>
    </xf>
    <xf numFmtId="1" fontId="0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4" borderId="1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Spacers (delivered personally each week)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1625"/>
          <c:w val="0.91375"/>
          <c:h val="0.8155"/>
        </c:manualLayout>
      </c:layout>
      <c:scatterChart>
        <c:scatterStyle val="lineMarker"/>
        <c:varyColors val="0"/>
        <c:ser>
          <c:idx val="0"/>
          <c:order val="0"/>
          <c:tx>
            <c:v>at CERN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'[1]spacers'!$B$4:$B$33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xVal>
          <c:yVal>
            <c:numRef>
              <c:f>'[1]spacers'!$G$4:$G$33</c:f>
              <c:numCache>
                <c:ptCount val="30"/>
                <c:pt idx="0">
                  <c:v>50.81967213114754</c:v>
                </c:pt>
                <c:pt idx="1">
                  <c:v>130.60109289617486</c:v>
                </c:pt>
                <c:pt idx="2">
                  <c:v>185.24590163934425</c:v>
                </c:pt>
                <c:pt idx="3">
                  <c:v>243.9344262295082</c:v>
                </c:pt>
                <c:pt idx="4">
                  <c:v>304.9726775956284</c:v>
                </c:pt>
                <c:pt idx="5">
                  <c:v>374.53551912568304</c:v>
                </c:pt>
                <c:pt idx="6">
                  <c:v>457.04918032786884</c:v>
                </c:pt>
                <c:pt idx="7">
                  <c:v>529.344262295082</c:v>
                </c:pt>
                <c:pt idx="8">
                  <c:v>613.1147540983607</c:v>
                </c:pt>
                <c:pt idx="9">
                  <c:v>713.4426229508197</c:v>
                </c:pt>
                <c:pt idx="10">
                  <c:v>850.0546448087432</c:v>
                </c:pt>
                <c:pt idx="11">
                  <c:v>986.6666666666666</c:v>
                </c:pt>
                <c:pt idx="12">
                  <c:v>1123.27868852459</c:v>
                </c:pt>
                <c:pt idx="13">
                  <c:v>1259.8907103825136</c:v>
                </c:pt>
                <c:pt idx="14">
                  <c:v>1396.5027322404371</c:v>
                </c:pt>
                <c:pt idx="15">
                  <c:v>1533.1147540983607</c:v>
                </c:pt>
                <c:pt idx="16">
                  <c:v>1669.7267759562842</c:v>
                </c:pt>
                <c:pt idx="17">
                  <c:v>1806.3387978142077</c:v>
                </c:pt>
                <c:pt idx="18">
                  <c:v>1942.950819672131</c:v>
                </c:pt>
                <c:pt idx="19">
                  <c:v>2079.562841530055</c:v>
                </c:pt>
                <c:pt idx="20">
                  <c:v>2216.1748633879783</c:v>
                </c:pt>
                <c:pt idx="21">
                  <c:v>2352.7868852459014</c:v>
                </c:pt>
                <c:pt idx="22">
                  <c:v>2489.398907103825</c:v>
                </c:pt>
                <c:pt idx="23">
                  <c:v>2626.0109289617485</c:v>
                </c:pt>
                <c:pt idx="24">
                  <c:v>2762.622950819672</c:v>
                </c:pt>
                <c:pt idx="25">
                  <c:v>2899.2349726775956</c:v>
                </c:pt>
                <c:pt idx="26">
                  <c:v>3035.846994535519</c:v>
                </c:pt>
                <c:pt idx="27">
                  <c:v>3172.4590163934427</c:v>
                </c:pt>
                <c:pt idx="28">
                  <c:v>3309.071038251366</c:v>
                </c:pt>
                <c:pt idx="29">
                  <c:v>3445.6830601092897</c:v>
                </c:pt>
              </c:numCache>
            </c:numRef>
          </c:yVal>
          <c:smooth val="0"/>
        </c:ser>
        <c:ser>
          <c:idx val="1"/>
          <c:order val="1"/>
          <c:tx>
            <c:v>needed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'[1]spacers'!$B$4:$B$43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</c:numCache>
            </c:numRef>
          </c:xVal>
          <c:yVal>
            <c:numRef>
              <c:f>'[1]spacers'!$H$4:$H$43</c:f>
              <c:numCache>
                <c:ptCount val="40"/>
                <c:pt idx="9">
                  <c:v>100</c:v>
                </c:pt>
                <c:pt idx="10">
                  <c:v>550</c:v>
                </c:pt>
                <c:pt idx="14">
                  <c:v>1100</c:v>
                </c:pt>
                <c:pt idx="18">
                  <c:v>1600</c:v>
                </c:pt>
                <c:pt idx="22">
                  <c:v>2100</c:v>
                </c:pt>
                <c:pt idx="26">
                  <c:v>2600</c:v>
                </c:pt>
                <c:pt idx="30">
                  <c:v>3100</c:v>
                </c:pt>
                <c:pt idx="34">
                  <c:v>3600</c:v>
                </c:pt>
                <c:pt idx="38">
                  <c:v>4100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'[1]spacers'!$I$3</c:f>
              <c:strCache>
                <c:ptCount val="1"/>
                <c:pt idx="0">
                  <c:v>EDH for shipment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'[1]spacers'!$B$4:$B$44</c:f>
              <c:numCache>
                <c:ptCount val="4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</c:numCache>
            </c:numRef>
          </c:xVal>
          <c:yVal>
            <c:numRef>
              <c:f>'[1]spacers'!$I$4:$I$44</c:f>
              <c:numCache>
                <c:ptCount val="41"/>
                <c:pt idx="9">
                  <c:v>550</c:v>
                </c:pt>
                <c:pt idx="13">
                  <c:v>1100</c:v>
                </c:pt>
                <c:pt idx="18">
                  <c:v>1600</c:v>
                </c:pt>
                <c:pt idx="22">
                  <c:v>2100</c:v>
                </c:pt>
                <c:pt idx="26">
                  <c:v>2600</c:v>
                </c:pt>
                <c:pt idx="31">
                  <c:v>3100</c:v>
                </c:pt>
                <c:pt idx="35">
                  <c:v>3600</c:v>
                </c:pt>
                <c:pt idx="39">
                  <c:v>4100</c:v>
                </c:pt>
              </c:numCache>
            </c:numRef>
          </c:yVal>
          <c:smooth val="0"/>
        </c:ser>
        <c:ser>
          <c:idx val="3"/>
          <c:order val="3"/>
          <c:tx>
            <c:v>received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'delivery schedule'!$E$4:$E$30</c:f>
              <c:numCache/>
            </c:numRef>
          </c:xVal>
          <c:yVal>
            <c:numRef>
              <c:f>'delivery schedule'!$G$4:$G$30</c:f>
              <c:numCache/>
            </c:numRef>
          </c:yVal>
          <c:smooth val="0"/>
        </c:ser>
        <c:axId val="65579661"/>
        <c:axId val="53346038"/>
      </c:scatterChart>
      <c:valAx>
        <c:axId val="65579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3346038"/>
        <c:crosses val="autoZero"/>
        <c:crossBetween val="midCat"/>
        <c:dispUnits/>
      </c:valAx>
      <c:valAx>
        <c:axId val="53346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7966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175"/>
          <c:y val="0.17075"/>
          <c:w val="0.12825"/>
          <c:h val="0.339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Tighteners (delivery 2 weeks)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1975"/>
          <c:w val="0.82325"/>
          <c:h val="0.80125"/>
        </c:manualLayout>
      </c:layout>
      <c:scatterChart>
        <c:scatterStyle val="lineMarker"/>
        <c:varyColors val="0"/>
        <c:ser>
          <c:idx val="0"/>
          <c:order val="0"/>
          <c:tx>
            <c:v>at CERN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'[1]tighteners'!$B$4:$B$33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xVal>
          <c:yVal>
            <c:numRef>
              <c:f>'[1]tighteners'!$G$4:$G$33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750</c:v>
                </c:pt>
                <c:pt idx="12">
                  <c:v>1500</c:v>
                </c:pt>
                <c:pt idx="13">
                  <c:v>2250</c:v>
                </c:pt>
                <c:pt idx="14">
                  <c:v>3000</c:v>
                </c:pt>
                <c:pt idx="15">
                  <c:v>3750</c:v>
                </c:pt>
                <c:pt idx="16">
                  <c:v>4000</c:v>
                </c:pt>
                <c:pt idx="17">
                  <c:v>4000</c:v>
                </c:pt>
                <c:pt idx="18">
                  <c:v>4000</c:v>
                </c:pt>
                <c:pt idx="19">
                  <c:v>4000</c:v>
                </c:pt>
                <c:pt idx="20">
                  <c:v>4000</c:v>
                </c:pt>
                <c:pt idx="21">
                  <c:v>4000</c:v>
                </c:pt>
                <c:pt idx="22">
                  <c:v>4000</c:v>
                </c:pt>
                <c:pt idx="23">
                  <c:v>4000</c:v>
                </c:pt>
                <c:pt idx="24">
                  <c:v>4000</c:v>
                </c:pt>
                <c:pt idx="25">
                  <c:v>4000</c:v>
                </c:pt>
                <c:pt idx="26">
                  <c:v>4000</c:v>
                </c:pt>
                <c:pt idx="27">
                  <c:v>4000</c:v>
                </c:pt>
                <c:pt idx="28">
                  <c:v>4000</c:v>
                </c:pt>
                <c:pt idx="29">
                  <c:v>4000</c:v>
                </c:pt>
              </c:numCache>
            </c:numRef>
          </c:yVal>
          <c:smooth val="0"/>
        </c:ser>
        <c:ser>
          <c:idx val="1"/>
          <c:order val="1"/>
          <c:tx>
            <c:v>needed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'[1]tighteners'!$B$4:$B$43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</c:numCache>
            </c:numRef>
          </c:xVal>
          <c:yVal>
            <c:numRef>
              <c:f>'[1]tighteners'!$H$4:$H$43</c:f>
              <c:numCache>
                <c:ptCount val="40"/>
                <c:pt idx="9">
                  <c:v>100</c:v>
                </c:pt>
                <c:pt idx="10">
                  <c:v>550</c:v>
                </c:pt>
                <c:pt idx="14">
                  <c:v>1100</c:v>
                </c:pt>
                <c:pt idx="18">
                  <c:v>1600</c:v>
                </c:pt>
                <c:pt idx="22">
                  <c:v>2100</c:v>
                </c:pt>
                <c:pt idx="26">
                  <c:v>2600</c:v>
                </c:pt>
                <c:pt idx="30">
                  <c:v>3100</c:v>
                </c:pt>
                <c:pt idx="34">
                  <c:v>3600</c:v>
                </c:pt>
                <c:pt idx="38">
                  <c:v>4100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'[1]tighteners'!$I$3</c:f>
              <c:strCache>
                <c:ptCount val="1"/>
                <c:pt idx="0">
                  <c:v>EDH for shipment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'[1]tighteners'!$B$4:$B$43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</c:numCache>
            </c:numRef>
          </c:xVal>
          <c:yVal>
            <c:numRef>
              <c:f>'[1]tighteners'!$I$4:$I$43</c:f>
              <c:numCache>
                <c:ptCount val="40"/>
                <c:pt idx="9">
                  <c:v>550</c:v>
                </c:pt>
                <c:pt idx="13">
                  <c:v>1100</c:v>
                </c:pt>
                <c:pt idx="18">
                  <c:v>1600</c:v>
                </c:pt>
                <c:pt idx="22">
                  <c:v>2100</c:v>
                </c:pt>
                <c:pt idx="26">
                  <c:v>2600</c:v>
                </c:pt>
                <c:pt idx="31">
                  <c:v>3100</c:v>
                </c:pt>
                <c:pt idx="35">
                  <c:v>3600</c:v>
                </c:pt>
                <c:pt idx="39">
                  <c:v>4100</c:v>
                </c:pt>
              </c:numCache>
            </c:numRef>
          </c:yVal>
          <c:smooth val="0"/>
        </c:ser>
        <c:ser>
          <c:idx val="3"/>
          <c:order val="3"/>
          <c:tx>
            <c:v>received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'delivery schedule'!$E$34:$E$43</c:f>
              <c:numCache/>
            </c:numRef>
          </c:xVal>
          <c:yVal>
            <c:numRef>
              <c:f>'delivery schedule'!$G$34:$G$43</c:f>
              <c:numCache/>
            </c:numRef>
          </c:yVal>
          <c:smooth val="0"/>
        </c:ser>
        <c:axId val="10352295"/>
        <c:axId val="26061792"/>
      </c:scatterChart>
      <c:valAx>
        <c:axId val="10352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6061792"/>
        <c:crosses val="autoZero"/>
        <c:crossBetween val="midCat"/>
        <c:dispUnits/>
      </c:valAx>
      <c:valAx>
        <c:axId val="26061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5229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75"/>
          <c:y val="0.23925"/>
          <c:w val="0.14025"/>
          <c:h val="0.284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Ceramic disk (delivery 1 week)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2075"/>
          <c:w val="0.8235"/>
          <c:h val="0.79825"/>
        </c:manualLayout>
      </c:layout>
      <c:scatterChart>
        <c:scatterStyle val="lineMarker"/>
        <c:varyColors val="0"/>
        <c:ser>
          <c:idx val="0"/>
          <c:order val="0"/>
          <c:tx>
            <c:v>at CERN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'[1]ceramics'!$B$4:$B$43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</c:numCache>
            </c:numRef>
          </c:xVal>
          <c:yVal>
            <c:numRef>
              <c:f>'[1]ceramics'!$G$4:$G$43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100</c:v>
                </c:pt>
                <c:pt idx="9">
                  <c:v>479</c:v>
                </c:pt>
                <c:pt idx="10">
                  <c:v>479</c:v>
                </c:pt>
                <c:pt idx="11">
                  <c:v>479</c:v>
                </c:pt>
                <c:pt idx="12">
                  <c:v>829</c:v>
                </c:pt>
                <c:pt idx="13">
                  <c:v>1179</c:v>
                </c:pt>
                <c:pt idx="14">
                  <c:v>1529</c:v>
                </c:pt>
                <c:pt idx="15">
                  <c:v>1879</c:v>
                </c:pt>
                <c:pt idx="16">
                  <c:v>2229</c:v>
                </c:pt>
                <c:pt idx="17">
                  <c:v>2300</c:v>
                </c:pt>
                <c:pt idx="18">
                  <c:v>2300</c:v>
                </c:pt>
                <c:pt idx="19">
                  <c:v>2300</c:v>
                </c:pt>
                <c:pt idx="20">
                  <c:v>3475</c:v>
                </c:pt>
                <c:pt idx="21">
                  <c:v>3475</c:v>
                </c:pt>
                <c:pt idx="22">
                  <c:v>3475</c:v>
                </c:pt>
                <c:pt idx="23">
                  <c:v>3475</c:v>
                </c:pt>
                <c:pt idx="24">
                  <c:v>3475</c:v>
                </c:pt>
                <c:pt idx="25">
                  <c:v>3475</c:v>
                </c:pt>
                <c:pt idx="26">
                  <c:v>3475</c:v>
                </c:pt>
                <c:pt idx="27">
                  <c:v>3475</c:v>
                </c:pt>
                <c:pt idx="28">
                  <c:v>3475</c:v>
                </c:pt>
                <c:pt idx="29">
                  <c:v>3475</c:v>
                </c:pt>
              </c:numCache>
            </c:numRef>
          </c:yVal>
          <c:smooth val="0"/>
        </c:ser>
        <c:ser>
          <c:idx val="1"/>
          <c:order val="1"/>
          <c:tx>
            <c:v>needed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'[1]ceramics'!$B$4:$B$44</c:f>
              <c:numCache>
                <c:ptCount val="4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</c:numCache>
            </c:numRef>
          </c:xVal>
          <c:yVal>
            <c:numRef>
              <c:f>'[1]ceramics'!$H$4:$H$44</c:f>
              <c:numCache>
                <c:ptCount val="41"/>
                <c:pt idx="9">
                  <c:v>100</c:v>
                </c:pt>
                <c:pt idx="10">
                  <c:v>450</c:v>
                </c:pt>
                <c:pt idx="14">
                  <c:v>1050</c:v>
                </c:pt>
                <c:pt idx="18">
                  <c:v>1550</c:v>
                </c:pt>
                <c:pt idx="22">
                  <c:v>2050</c:v>
                </c:pt>
                <c:pt idx="26">
                  <c:v>2550</c:v>
                </c:pt>
                <c:pt idx="30">
                  <c:v>3050</c:v>
                </c:pt>
                <c:pt idx="34">
                  <c:v>3550</c:v>
                </c:pt>
                <c:pt idx="38">
                  <c:v>4050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'[1]ceramics'!$I$3</c:f>
              <c:strCache>
                <c:ptCount val="1"/>
                <c:pt idx="0">
                  <c:v>EDH for shipment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'[1]ceramics'!$B$4:$B$43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</c:numCache>
            </c:numRef>
          </c:xVal>
          <c:yVal>
            <c:numRef>
              <c:f>'[1]ceramics'!$I$4:$I$43</c:f>
              <c:numCache>
                <c:ptCount val="40"/>
                <c:pt idx="9">
                  <c:v>450</c:v>
                </c:pt>
                <c:pt idx="13">
                  <c:v>1050</c:v>
                </c:pt>
                <c:pt idx="18">
                  <c:v>1550</c:v>
                </c:pt>
                <c:pt idx="22">
                  <c:v>2050</c:v>
                </c:pt>
                <c:pt idx="26">
                  <c:v>2550</c:v>
                </c:pt>
                <c:pt idx="31">
                  <c:v>3050</c:v>
                </c:pt>
                <c:pt idx="35">
                  <c:v>3550</c:v>
                </c:pt>
                <c:pt idx="39">
                  <c:v>4050</c:v>
                </c:pt>
              </c:numCache>
            </c:numRef>
          </c:yVal>
          <c:smooth val="0"/>
        </c:ser>
        <c:ser>
          <c:idx val="3"/>
          <c:order val="3"/>
          <c:tx>
            <c:v>Received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'delivery schedule'!$E$47:$E$60</c:f>
              <c:numCache>
                <c:ptCount val="1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21</c:v>
                </c:pt>
                <c:pt idx="13">
                  <c:v>23</c:v>
                </c:pt>
              </c:numCache>
            </c:numRef>
          </c:xVal>
          <c:yVal>
            <c:numRef>
              <c:f>'delivery schedule'!$G$47:$G$60</c:f>
              <c:numCache>
                <c:ptCount val="14"/>
                <c:pt idx="0">
                  <c:v>100</c:v>
                </c:pt>
                <c:pt idx="1">
                  <c:v>485</c:v>
                </c:pt>
                <c:pt idx="2">
                  <c:v>485</c:v>
                </c:pt>
                <c:pt idx="3">
                  <c:v>485</c:v>
                </c:pt>
                <c:pt idx="4">
                  <c:v>1025</c:v>
                </c:pt>
                <c:pt idx="5">
                  <c:v>1025</c:v>
                </c:pt>
                <c:pt idx="6">
                  <c:v>1313</c:v>
                </c:pt>
                <c:pt idx="7">
                  <c:v>1313</c:v>
                </c:pt>
                <c:pt idx="8">
                  <c:v>1313</c:v>
                </c:pt>
                <c:pt idx="9">
                  <c:v>1657</c:v>
                </c:pt>
                <c:pt idx="10">
                  <c:v>1979.5</c:v>
                </c:pt>
                <c:pt idx="11">
                  <c:v>2428.5</c:v>
                </c:pt>
                <c:pt idx="12">
                  <c:v>2668.5</c:v>
                </c:pt>
                <c:pt idx="13">
                  <c:v>3018.5</c:v>
                </c:pt>
              </c:numCache>
            </c:numRef>
          </c:yVal>
          <c:smooth val="0"/>
        </c:ser>
        <c:axId val="33229537"/>
        <c:axId val="30630378"/>
      </c:scatterChart>
      <c:valAx>
        <c:axId val="33229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0630378"/>
        <c:crosses val="autoZero"/>
        <c:crossBetween val="midCat"/>
        <c:dispUnits/>
      </c:valAx>
      <c:valAx>
        <c:axId val="306303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2953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425"/>
          <c:y val="0.25375"/>
          <c:w val="0.13125"/>
          <c:h val="0.28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38100</xdr:rowOff>
    </xdr:from>
    <xdr:to>
      <xdr:col>19</xdr:col>
      <xdr:colOff>590550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4286250" y="38100"/>
        <a:ext cx="78867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30</xdr:row>
      <xdr:rowOff>57150</xdr:rowOff>
    </xdr:from>
    <xdr:to>
      <xdr:col>20</xdr:col>
      <xdr:colOff>0</xdr:colOff>
      <xdr:row>59</xdr:row>
      <xdr:rowOff>142875</xdr:rowOff>
    </xdr:to>
    <xdr:graphicFrame>
      <xdr:nvGraphicFramePr>
        <xdr:cNvPr id="2" name="Chart 2"/>
        <xdr:cNvGraphicFramePr/>
      </xdr:nvGraphicFramePr>
      <xdr:xfrm>
        <a:off x="4295775" y="4914900"/>
        <a:ext cx="789622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28575</xdr:colOff>
      <xdr:row>60</xdr:row>
      <xdr:rowOff>28575</xdr:rowOff>
    </xdr:from>
    <xdr:to>
      <xdr:col>20</xdr:col>
      <xdr:colOff>28575</xdr:colOff>
      <xdr:row>89</xdr:row>
      <xdr:rowOff>0</xdr:rowOff>
    </xdr:to>
    <xdr:graphicFrame>
      <xdr:nvGraphicFramePr>
        <xdr:cNvPr id="3" name="Chart 3"/>
        <xdr:cNvGraphicFramePr/>
      </xdr:nvGraphicFramePr>
      <xdr:xfrm>
        <a:off x="4295775" y="9744075"/>
        <a:ext cx="7924800" cy="4667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EHNING\LOCALS~1\TEMP\blm_material_delivery_1103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acers"/>
      <sheetName val="tighteners"/>
      <sheetName val="ceramics"/>
      <sheetName val="summary"/>
    </sheetNames>
    <sheetDataSet>
      <sheetData sheetId="0">
        <row r="3">
          <cell r="I3" t="str">
            <v>EDH for shipment</v>
          </cell>
        </row>
        <row r="4">
          <cell r="B4">
            <v>1</v>
          </cell>
          <cell r="G4">
            <v>50.81967213114754</v>
          </cell>
        </row>
        <row r="5">
          <cell r="B5">
            <v>2</v>
          </cell>
          <cell r="G5">
            <v>130.60109289617486</v>
          </cell>
        </row>
        <row r="6">
          <cell r="B6">
            <v>4</v>
          </cell>
          <cell r="G6">
            <v>185.24590163934425</v>
          </cell>
        </row>
        <row r="7">
          <cell r="B7">
            <v>5</v>
          </cell>
          <cell r="G7">
            <v>243.9344262295082</v>
          </cell>
        </row>
        <row r="8">
          <cell r="B8">
            <v>5</v>
          </cell>
          <cell r="G8">
            <v>304.9726775956284</v>
          </cell>
        </row>
        <row r="9">
          <cell r="B9">
            <v>6</v>
          </cell>
          <cell r="G9">
            <v>374.53551912568304</v>
          </cell>
        </row>
        <row r="10">
          <cell r="B10">
            <v>8</v>
          </cell>
          <cell r="G10">
            <v>457.04918032786884</v>
          </cell>
        </row>
        <row r="11">
          <cell r="B11">
            <v>9</v>
          </cell>
          <cell r="G11">
            <v>529.344262295082</v>
          </cell>
        </row>
        <row r="12">
          <cell r="B12">
            <v>10</v>
          </cell>
          <cell r="G12">
            <v>613.1147540983607</v>
          </cell>
        </row>
        <row r="13">
          <cell r="B13">
            <v>11</v>
          </cell>
          <cell r="G13">
            <v>713.4426229508197</v>
          </cell>
          <cell r="H13">
            <v>100</v>
          </cell>
          <cell r="I13">
            <v>550</v>
          </cell>
        </row>
        <row r="14">
          <cell r="B14">
            <v>12</v>
          </cell>
          <cell r="G14">
            <v>850.0546448087432</v>
          </cell>
          <cell r="H14">
            <v>550</v>
          </cell>
        </row>
        <row r="15">
          <cell r="B15">
            <v>13</v>
          </cell>
          <cell r="G15">
            <v>986.6666666666666</v>
          </cell>
        </row>
        <row r="16">
          <cell r="B16">
            <v>14</v>
          </cell>
          <cell r="G16">
            <v>1123.27868852459</v>
          </cell>
        </row>
        <row r="17">
          <cell r="B17">
            <v>15</v>
          </cell>
          <cell r="G17">
            <v>1259.8907103825136</v>
          </cell>
          <cell r="I17">
            <v>1100</v>
          </cell>
        </row>
        <row r="18">
          <cell r="B18">
            <v>16</v>
          </cell>
          <cell r="G18">
            <v>1396.5027322404371</v>
          </cell>
          <cell r="H18">
            <v>1100</v>
          </cell>
        </row>
        <row r="19">
          <cell r="B19">
            <v>17</v>
          </cell>
          <cell r="G19">
            <v>1533.1147540983607</v>
          </cell>
        </row>
        <row r="20">
          <cell r="B20">
            <v>18</v>
          </cell>
          <cell r="G20">
            <v>1669.7267759562842</v>
          </cell>
        </row>
        <row r="21">
          <cell r="B21">
            <v>19</v>
          </cell>
          <cell r="G21">
            <v>1806.3387978142077</v>
          </cell>
        </row>
        <row r="22">
          <cell r="B22">
            <v>20</v>
          </cell>
          <cell r="G22">
            <v>1942.950819672131</v>
          </cell>
          <cell r="H22">
            <v>1600</v>
          </cell>
          <cell r="I22">
            <v>1600</v>
          </cell>
        </row>
        <row r="23">
          <cell r="B23">
            <v>21</v>
          </cell>
          <cell r="G23">
            <v>2079.562841530055</v>
          </cell>
        </row>
        <row r="24">
          <cell r="B24">
            <v>22</v>
          </cell>
          <cell r="G24">
            <v>2216.1748633879783</v>
          </cell>
        </row>
        <row r="25">
          <cell r="B25">
            <v>23</v>
          </cell>
          <cell r="G25">
            <v>2352.7868852459014</v>
          </cell>
        </row>
        <row r="26">
          <cell r="B26">
            <v>24</v>
          </cell>
          <cell r="G26">
            <v>2489.398907103825</v>
          </cell>
          <cell r="H26">
            <v>2100</v>
          </cell>
          <cell r="I26">
            <v>2100</v>
          </cell>
        </row>
        <row r="27">
          <cell r="B27">
            <v>25</v>
          </cell>
          <cell r="G27">
            <v>2626.0109289617485</v>
          </cell>
        </row>
        <row r="28">
          <cell r="B28">
            <v>26</v>
          </cell>
          <cell r="G28">
            <v>2762.622950819672</v>
          </cell>
        </row>
        <row r="29">
          <cell r="B29">
            <v>27</v>
          </cell>
          <cell r="G29">
            <v>2899.2349726775956</v>
          </cell>
        </row>
        <row r="30">
          <cell r="B30">
            <v>28</v>
          </cell>
          <cell r="G30">
            <v>3035.846994535519</v>
          </cell>
          <cell r="H30">
            <v>2600</v>
          </cell>
          <cell r="I30">
            <v>2600</v>
          </cell>
        </row>
        <row r="31">
          <cell r="B31">
            <v>29</v>
          </cell>
          <cell r="G31">
            <v>3172.4590163934427</v>
          </cell>
        </row>
        <row r="32">
          <cell r="B32">
            <v>30</v>
          </cell>
          <cell r="G32">
            <v>3309.071038251366</v>
          </cell>
        </row>
        <row r="33">
          <cell r="B33">
            <v>31</v>
          </cell>
          <cell r="G33">
            <v>3445.6830601092897</v>
          </cell>
        </row>
        <row r="34">
          <cell r="B34">
            <v>32</v>
          </cell>
          <cell r="H34">
            <v>3100</v>
          </cell>
        </row>
        <row r="35">
          <cell r="B35">
            <v>33</v>
          </cell>
          <cell r="I35">
            <v>3100</v>
          </cell>
        </row>
        <row r="36">
          <cell r="B36">
            <v>34</v>
          </cell>
        </row>
        <row r="37">
          <cell r="B37">
            <v>35</v>
          </cell>
        </row>
        <row r="38">
          <cell r="B38">
            <v>36</v>
          </cell>
          <cell r="H38">
            <v>3600</v>
          </cell>
        </row>
        <row r="39">
          <cell r="B39">
            <v>37</v>
          </cell>
          <cell r="I39">
            <v>3600</v>
          </cell>
        </row>
        <row r="40">
          <cell r="B40">
            <v>38</v>
          </cell>
        </row>
        <row r="41">
          <cell r="B41">
            <v>39</v>
          </cell>
        </row>
        <row r="42">
          <cell r="B42">
            <v>40</v>
          </cell>
          <cell r="H42">
            <v>4100</v>
          </cell>
        </row>
        <row r="43">
          <cell r="B43">
            <v>41</v>
          </cell>
          <cell r="I43">
            <v>4100</v>
          </cell>
        </row>
        <row r="44">
          <cell r="B44">
            <v>42</v>
          </cell>
        </row>
      </sheetData>
      <sheetData sheetId="1">
        <row r="3">
          <cell r="I3" t="str">
            <v>EDH for shipment</v>
          </cell>
        </row>
        <row r="4">
          <cell r="B4">
            <v>1</v>
          </cell>
          <cell r="G4">
            <v>0</v>
          </cell>
        </row>
        <row r="5">
          <cell r="B5">
            <v>2</v>
          </cell>
          <cell r="G5">
            <v>0</v>
          </cell>
        </row>
        <row r="6">
          <cell r="B6">
            <v>4</v>
          </cell>
          <cell r="G6">
            <v>0</v>
          </cell>
        </row>
        <row r="7">
          <cell r="B7">
            <v>5</v>
          </cell>
          <cell r="G7">
            <v>0</v>
          </cell>
        </row>
        <row r="8">
          <cell r="B8">
            <v>5</v>
          </cell>
          <cell r="G8">
            <v>0</v>
          </cell>
        </row>
        <row r="9">
          <cell r="B9">
            <v>6</v>
          </cell>
          <cell r="G9">
            <v>0</v>
          </cell>
        </row>
        <row r="10">
          <cell r="B10">
            <v>8</v>
          </cell>
          <cell r="G10">
            <v>0</v>
          </cell>
        </row>
        <row r="11">
          <cell r="B11">
            <v>9</v>
          </cell>
          <cell r="G11">
            <v>0</v>
          </cell>
        </row>
        <row r="12">
          <cell r="B12">
            <v>10</v>
          </cell>
          <cell r="G12">
            <v>550</v>
          </cell>
        </row>
        <row r="13">
          <cell r="B13">
            <v>11</v>
          </cell>
          <cell r="G13">
            <v>550</v>
          </cell>
          <cell r="H13">
            <v>100</v>
          </cell>
          <cell r="I13">
            <v>550</v>
          </cell>
        </row>
        <row r="14">
          <cell r="B14">
            <v>12</v>
          </cell>
          <cell r="G14">
            <v>550</v>
          </cell>
          <cell r="H14">
            <v>550</v>
          </cell>
        </row>
        <row r="15">
          <cell r="B15">
            <v>13</v>
          </cell>
          <cell r="G15">
            <v>750</v>
          </cell>
        </row>
        <row r="16">
          <cell r="B16">
            <v>14</v>
          </cell>
          <cell r="G16">
            <v>1500</v>
          </cell>
        </row>
        <row r="17">
          <cell r="B17">
            <v>15</v>
          </cell>
          <cell r="G17">
            <v>2250</v>
          </cell>
          <cell r="I17">
            <v>1100</v>
          </cell>
        </row>
        <row r="18">
          <cell r="B18">
            <v>16</v>
          </cell>
          <cell r="G18">
            <v>3000</v>
          </cell>
          <cell r="H18">
            <v>1100</v>
          </cell>
        </row>
        <row r="19">
          <cell r="B19">
            <v>17</v>
          </cell>
          <cell r="G19">
            <v>3750</v>
          </cell>
        </row>
        <row r="20">
          <cell r="B20">
            <v>18</v>
          </cell>
          <cell r="G20">
            <v>4000</v>
          </cell>
        </row>
        <row r="21">
          <cell r="B21">
            <v>19</v>
          </cell>
          <cell r="G21">
            <v>4000</v>
          </cell>
        </row>
        <row r="22">
          <cell r="B22">
            <v>20</v>
          </cell>
          <cell r="G22">
            <v>4000</v>
          </cell>
          <cell r="H22">
            <v>1600</v>
          </cell>
          <cell r="I22">
            <v>1600</v>
          </cell>
        </row>
        <row r="23">
          <cell r="B23">
            <v>21</v>
          </cell>
          <cell r="G23">
            <v>4000</v>
          </cell>
        </row>
        <row r="24">
          <cell r="B24">
            <v>22</v>
          </cell>
          <cell r="G24">
            <v>4000</v>
          </cell>
        </row>
        <row r="25">
          <cell r="B25">
            <v>23</v>
          </cell>
          <cell r="G25">
            <v>4000</v>
          </cell>
        </row>
        <row r="26">
          <cell r="B26">
            <v>24</v>
          </cell>
          <cell r="G26">
            <v>4000</v>
          </cell>
          <cell r="H26">
            <v>2100</v>
          </cell>
          <cell r="I26">
            <v>2100</v>
          </cell>
        </row>
        <row r="27">
          <cell r="B27">
            <v>25</v>
          </cell>
          <cell r="G27">
            <v>4000</v>
          </cell>
        </row>
        <row r="28">
          <cell r="B28">
            <v>26</v>
          </cell>
          <cell r="G28">
            <v>4000</v>
          </cell>
        </row>
        <row r="29">
          <cell r="B29">
            <v>27</v>
          </cell>
          <cell r="G29">
            <v>4000</v>
          </cell>
        </row>
        <row r="30">
          <cell r="B30">
            <v>28</v>
          </cell>
          <cell r="G30">
            <v>4000</v>
          </cell>
          <cell r="H30">
            <v>2600</v>
          </cell>
          <cell r="I30">
            <v>2600</v>
          </cell>
        </row>
        <row r="31">
          <cell r="B31">
            <v>29</v>
          </cell>
          <cell r="G31">
            <v>4000</v>
          </cell>
        </row>
        <row r="32">
          <cell r="B32">
            <v>30</v>
          </cell>
          <cell r="G32">
            <v>4000</v>
          </cell>
        </row>
        <row r="33">
          <cell r="B33">
            <v>31</v>
          </cell>
          <cell r="G33">
            <v>4000</v>
          </cell>
        </row>
        <row r="34">
          <cell r="B34">
            <v>32</v>
          </cell>
          <cell r="H34">
            <v>3100</v>
          </cell>
        </row>
        <row r="35">
          <cell r="B35">
            <v>33</v>
          </cell>
          <cell r="I35">
            <v>3100</v>
          </cell>
        </row>
        <row r="36">
          <cell r="B36">
            <v>34</v>
          </cell>
        </row>
        <row r="37">
          <cell r="B37">
            <v>35</v>
          </cell>
        </row>
        <row r="38">
          <cell r="B38">
            <v>36</v>
          </cell>
          <cell r="H38">
            <v>3600</v>
          </cell>
        </row>
        <row r="39">
          <cell r="B39">
            <v>37</v>
          </cell>
          <cell r="I39">
            <v>3600</v>
          </cell>
        </row>
        <row r="40">
          <cell r="B40">
            <v>38</v>
          </cell>
        </row>
        <row r="41">
          <cell r="B41">
            <v>39</v>
          </cell>
        </row>
        <row r="42">
          <cell r="B42">
            <v>40</v>
          </cell>
          <cell r="H42">
            <v>4100</v>
          </cell>
        </row>
        <row r="43">
          <cell r="B43">
            <v>41</v>
          </cell>
          <cell r="I43">
            <v>4100</v>
          </cell>
        </row>
      </sheetData>
      <sheetData sheetId="2">
        <row r="3">
          <cell r="I3" t="str">
            <v>EDH for shipment</v>
          </cell>
        </row>
        <row r="4">
          <cell r="B4">
            <v>1</v>
          </cell>
          <cell r="G4">
            <v>0</v>
          </cell>
        </row>
        <row r="5">
          <cell r="B5">
            <v>2</v>
          </cell>
          <cell r="G5">
            <v>0</v>
          </cell>
        </row>
        <row r="6">
          <cell r="B6">
            <v>4</v>
          </cell>
          <cell r="G6">
            <v>0</v>
          </cell>
        </row>
        <row r="7">
          <cell r="B7">
            <v>5</v>
          </cell>
          <cell r="G7">
            <v>0</v>
          </cell>
        </row>
        <row r="8">
          <cell r="B8">
            <v>5</v>
          </cell>
          <cell r="G8">
            <v>0</v>
          </cell>
        </row>
        <row r="9">
          <cell r="B9">
            <v>6</v>
          </cell>
          <cell r="G9">
            <v>0</v>
          </cell>
        </row>
        <row r="10">
          <cell r="B10">
            <v>8</v>
          </cell>
          <cell r="G10">
            <v>0</v>
          </cell>
        </row>
        <row r="11">
          <cell r="B11">
            <v>9</v>
          </cell>
          <cell r="G11">
            <v>0</v>
          </cell>
        </row>
        <row r="12">
          <cell r="B12">
            <v>10</v>
          </cell>
          <cell r="G12">
            <v>100</v>
          </cell>
        </row>
        <row r="13">
          <cell r="B13">
            <v>11</v>
          </cell>
          <cell r="G13">
            <v>479</v>
          </cell>
          <cell r="H13">
            <v>100</v>
          </cell>
          <cell r="I13">
            <v>450</v>
          </cell>
        </row>
        <row r="14">
          <cell r="B14">
            <v>12</v>
          </cell>
          <cell r="G14">
            <v>479</v>
          </cell>
          <cell r="H14">
            <v>450</v>
          </cell>
        </row>
        <row r="15">
          <cell r="B15">
            <v>13</v>
          </cell>
          <cell r="G15">
            <v>479</v>
          </cell>
        </row>
        <row r="16">
          <cell r="B16">
            <v>14</v>
          </cell>
          <cell r="G16">
            <v>829</v>
          </cell>
        </row>
        <row r="17">
          <cell r="B17">
            <v>15</v>
          </cell>
          <cell r="G17">
            <v>1179</v>
          </cell>
          <cell r="I17">
            <v>1050</v>
          </cell>
        </row>
        <row r="18">
          <cell r="B18">
            <v>16</v>
          </cell>
          <cell r="G18">
            <v>1529</v>
          </cell>
          <cell r="H18">
            <v>1050</v>
          </cell>
        </row>
        <row r="19">
          <cell r="B19">
            <v>17</v>
          </cell>
          <cell r="G19">
            <v>1879</v>
          </cell>
        </row>
        <row r="20">
          <cell r="B20">
            <v>18</v>
          </cell>
          <cell r="G20">
            <v>2229</v>
          </cell>
        </row>
        <row r="21">
          <cell r="B21">
            <v>19</v>
          </cell>
          <cell r="G21">
            <v>2300</v>
          </cell>
        </row>
        <row r="22">
          <cell r="B22">
            <v>20</v>
          </cell>
          <cell r="G22">
            <v>2300</v>
          </cell>
          <cell r="H22">
            <v>1550</v>
          </cell>
          <cell r="I22">
            <v>1550</v>
          </cell>
        </row>
        <row r="23">
          <cell r="B23">
            <v>21</v>
          </cell>
          <cell r="G23">
            <v>2300</v>
          </cell>
        </row>
        <row r="24">
          <cell r="B24">
            <v>22</v>
          </cell>
          <cell r="G24">
            <v>3475</v>
          </cell>
        </row>
        <row r="25">
          <cell r="B25">
            <v>23</v>
          </cell>
          <cell r="G25">
            <v>3475</v>
          </cell>
        </row>
        <row r="26">
          <cell r="B26">
            <v>24</v>
          </cell>
          <cell r="G26">
            <v>3475</v>
          </cell>
          <cell r="H26">
            <v>2050</v>
          </cell>
          <cell r="I26">
            <v>2050</v>
          </cell>
        </row>
        <row r="27">
          <cell r="B27">
            <v>25</v>
          </cell>
          <cell r="G27">
            <v>3475</v>
          </cell>
        </row>
        <row r="28">
          <cell r="B28">
            <v>26</v>
          </cell>
          <cell r="G28">
            <v>3475</v>
          </cell>
        </row>
        <row r="29">
          <cell r="B29">
            <v>27</v>
          </cell>
          <cell r="G29">
            <v>3475</v>
          </cell>
        </row>
        <row r="30">
          <cell r="B30">
            <v>28</v>
          </cell>
          <cell r="G30">
            <v>3475</v>
          </cell>
          <cell r="H30">
            <v>2550</v>
          </cell>
          <cell r="I30">
            <v>2550</v>
          </cell>
        </row>
        <row r="31">
          <cell r="B31">
            <v>29</v>
          </cell>
          <cell r="G31">
            <v>3475</v>
          </cell>
        </row>
        <row r="32">
          <cell r="B32">
            <v>30</v>
          </cell>
          <cell r="G32">
            <v>3475</v>
          </cell>
        </row>
        <row r="33">
          <cell r="B33">
            <v>31</v>
          </cell>
          <cell r="G33">
            <v>3475</v>
          </cell>
        </row>
        <row r="34">
          <cell r="B34">
            <v>32</v>
          </cell>
          <cell r="H34">
            <v>3050</v>
          </cell>
        </row>
        <row r="35">
          <cell r="B35">
            <v>33</v>
          </cell>
          <cell r="I35">
            <v>3050</v>
          </cell>
        </row>
        <row r="36">
          <cell r="B36">
            <v>34</v>
          </cell>
        </row>
        <row r="37">
          <cell r="B37">
            <v>35</v>
          </cell>
        </row>
        <row r="38">
          <cell r="B38">
            <v>36</v>
          </cell>
          <cell r="H38">
            <v>3550</v>
          </cell>
        </row>
        <row r="39">
          <cell r="B39">
            <v>37</v>
          </cell>
          <cell r="I39">
            <v>3550</v>
          </cell>
        </row>
        <row r="40">
          <cell r="B40">
            <v>38</v>
          </cell>
        </row>
        <row r="41">
          <cell r="B41">
            <v>39</v>
          </cell>
        </row>
        <row r="42">
          <cell r="B42">
            <v>40</v>
          </cell>
          <cell r="H42">
            <v>4050</v>
          </cell>
        </row>
        <row r="43">
          <cell r="B43">
            <v>41</v>
          </cell>
          <cell r="I43">
            <v>4050</v>
          </cell>
        </row>
        <row r="44">
          <cell r="B44">
            <v>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C4" sqref="C4"/>
    </sheetView>
  </sheetViews>
  <sheetFormatPr defaultColWidth="9.140625" defaultRowHeight="12.75"/>
  <cols>
    <col min="1" max="1" width="44.140625" style="0" customWidth="1"/>
    <col min="2" max="2" width="7.8515625" style="0" customWidth="1"/>
    <col min="3" max="3" width="11.140625" style="0" customWidth="1"/>
    <col min="4" max="4" width="9.28125" style="0" customWidth="1"/>
    <col min="5" max="5" width="10.28125" style="0" bestFit="1" customWidth="1"/>
    <col min="6" max="6" width="11.57421875" style="0" customWidth="1"/>
    <col min="7" max="7" width="9.7109375" style="0" customWidth="1"/>
    <col min="8" max="8" width="13.57421875" style="0" customWidth="1"/>
    <col min="9" max="9" width="33.57421875" style="0" customWidth="1"/>
    <col min="10" max="10" width="19.00390625" style="0" customWidth="1"/>
  </cols>
  <sheetData>
    <row r="1" spans="1:10" ht="38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6"/>
      <c r="B2" s="7"/>
      <c r="C2" s="8"/>
      <c r="D2" s="8"/>
      <c r="E2" s="9"/>
      <c r="F2" s="10"/>
      <c r="G2" s="10"/>
      <c r="H2" s="10"/>
      <c r="I2" s="11"/>
      <c r="J2" s="12"/>
    </row>
    <row r="3" spans="1:10" ht="12.75">
      <c r="A3" s="13" t="s">
        <v>10</v>
      </c>
      <c r="B3" s="7"/>
      <c r="C3" s="14">
        <v>4300</v>
      </c>
      <c r="D3" s="15"/>
      <c r="E3" s="10"/>
      <c r="F3" s="9"/>
      <c r="G3" s="16"/>
      <c r="H3" s="17">
        <f>3818-50</f>
        <v>3768</v>
      </c>
      <c r="I3" s="11"/>
      <c r="J3" s="12"/>
    </row>
    <row r="4" spans="1:12" ht="12.75">
      <c r="A4" s="18" t="s">
        <v>11</v>
      </c>
      <c r="B4" s="19"/>
      <c r="C4" s="20"/>
      <c r="D4" s="21"/>
      <c r="E4" s="20"/>
      <c r="F4" s="22"/>
      <c r="G4" s="23"/>
      <c r="H4" s="24"/>
      <c r="I4" s="11"/>
      <c r="J4" s="12"/>
      <c r="L4" s="25"/>
    </row>
    <row r="5" spans="1:10" ht="12.75">
      <c r="A5" s="26" t="s">
        <v>12</v>
      </c>
      <c r="B5" s="27">
        <v>1</v>
      </c>
      <c r="C5" s="14">
        <v>3817.995</v>
      </c>
      <c r="D5" s="14">
        <v>3800</v>
      </c>
      <c r="E5" s="28">
        <v>-17.9949999999999</v>
      </c>
      <c r="F5" s="29">
        <v>4133</v>
      </c>
      <c r="G5" s="30">
        <f aca="true" t="shared" si="0" ref="G5:G12">F5-C5</f>
        <v>315.0050000000001</v>
      </c>
      <c r="H5" s="31">
        <v>3773</v>
      </c>
      <c r="I5" s="32" t="s">
        <v>13</v>
      </c>
      <c r="J5" s="12"/>
    </row>
    <row r="6" spans="1:10" ht="12.75">
      <c r="A6" s="33" t="s">
        <v>14</v>
      </c>
      <c r="B6" s="34">
        <v>1</v>
      </c>
      <c r="C6" s="14">
        <v>4136.1449999999995</v>
      </c>
      <c r="D6" s="14">
        <v>4110</v>
      </c>
      <c r="E6" s="28">
        <v>-26.1449999999995</v>
      </c>
      <c r="F6" s="29">
        <v>4271</v>
      </c>
      <c r="G6" s="30">
        <f t="shared" si="0"/>
        <v>134.85500000000047</v>
      </c>
      <c r="H6" s="35">
        <v>3818</v>
      </c>
      <c r="I6" s="32" t="s">
        <v>13</v>
      </c>
      <c r="J6" s="12"/>
    </row>
    <row r="7" spans="1:10" ht="12.75">
      <c r="A7" s="36" t="s">
        <v>15</v>
      </c>
      <c r="B7" s="34">
        <v>2</v>
      </c>
      <c r="C7" s="14">
        <v>7535.49</v>
      </c>
      <c r="D7" s="14">
        <v>7110</v>
      </c>
      <c r="E7" s="28">
        <v>-425.49</v>
      </c>
      <c r="F7" s="37">
        <v>200</v>
      </c>
      <c r="G7" s="30">
        <f t="shared" si="0"/>
        <v>-7335.49</v>
      </c>
      <c r="H7" s="38">
        <v>50</v>
      </c>
      <c r="I7" s="39" t="s">
        <v>16</v>
      </c>
      <c r="J7" s="12" t="s">
        <v>17</v>
      </c>
    </row>
    <row r="8" spans="1:10" ht="12.75">
      <c r="A8" s="33" t="s">
        <v>18</v>
      </c>
      <c r="B8" s="40">
        <v>61</v>
      </c>
      <c r="C8" s="14">
        <v>232897.695</v>
      </c>
      <c r="D8" s="14">
        <v>208020</v>
      </c>
      <c r="E8" s="28">
        <f>D8-C8</f>
        <v>-24877.695000000007</v>
      </c>
      <c r="F8" s="41">
        <v>25000</v>
      </c>
      <c r="G8" s="30">
        <f t="shared" si="0"/>
        <v>-207897.695</v>
      </c>
      <c r="H8" s="42">
        <v>2254.098360655738</v>
      </c>
      <c r="I8" s="39" t="s">
        <v>16</v>
      </c>
      <c r="J8" s="12"/>
    </row>
    <row r="9" spans="1:10" ht="12.75">
      <c r="A9" s="43" t="s">
        <v>19</v>
      </c>
      <c r="B9" s="34">
        <v>183</v>
      </c>
      <c r="C9" s="14">
        <v>712070</v>
      </c>
      <c r="D9" s="14">
        <v>698300</v>
      </c>
      <c r="E9" s="28">
        <f>D9-C9</f>
        <v>-13770</v>
      </c>
      <c r="F9" s="29">
        <v>112200</v>
      </c>
      <c r="G9" s="30">
        <f t="shared" si="0"/>
        <v>-599870</v>
      </c>
      <c r="H9" s="38">
        <v>293.62841530054646</v>
      </c>
      <c r="I9" s="44" t="s">
        <v>20</v>
      </c>
      <c r="J9" s="12" t="s">
        <v>17</v>
      </c>
    </row>
    <row r="10" spans="1:10" ht="12.75">
      <c r="A10" s="26" t="s">
        <v>21</v>
      </c>
      <c r="B10" s="34">
        <v>6</v>
      </c>
      <c r="C10" s="14">
        <v>23249.88</v>
      </c>
      <c r="D10" s="45">
        <v>22800</v>
      </c>
      <c r="E10" s="28">
        <v>-449.880000000001</v>
      </c>
      <c r="F10" s="29">
        <v>10948</v>
      </c>
      <c r="G10" s="30">
        <f t="shared" si="0"/>
        <v>-12301.880000000001</v>
      </c>
      <c r="H10" s="42">
        <v>1768.3333333333333</v>
      </c>
      <c r="I10" s="46" t="s">
        <v>22</v>
      </c>
      <c r="J10" s="12"/>
    </row>
    <row r="11" spans="1:10" ht="12.75">
      <c r="A11" s="26" t="s">
        <v>23</v>
      </c>
      <c r="B11" s="34">
        <v>1</v>
      </c>
      <c r="C11" s="14">
        <v>4136.1449999999995</v>
      </c>
      <c r="D11" s="14">
        <v>4110</v>
      </c>
      <c r="E11" s="28">
        <v>-26.144999999999527</v>
      </c>
      <c r="F11" s="29">
        <v>4430</v>
      </c>
      <c r="G11" s="30">
        <f t="shared" si="0"/>
        <v>293.8550000000005</v>
      </c>
      <c r="H11" s="31">
        <v>4430</v>
      </c>
      <c r="I11" s="47" t="s">
        <v>24</v>
      </c>
      <c r="J11" s="12"/>
    </row>
    <row r="12" spans="1:10" ht="12.75">
      <c r="A12" s="26" t="s">
        <v>25</v>
      </c>
      <c r="B12" s="34">
        <v>1</v>
      </c>
      <c r="C12" s="14">
        <v>3817.995</v>
      </c>
      <c r="D12" s="14">
        <v>3800</v>
      </c>
      <c r="E12" s="28">
        <v>-17.99499999999989</v>
      </c>
      <c r="F12" s="29">
        <v>3800</v>
      </c>
      <c r="G12" s="30">
        <f t="shared" si="0"/>
        <v>-17.99499999999989</v>
      </c>
      <c r="H12" s="48">
        <v>3590</v>
      </c>
      <c r="I12" s="47" t="s">
        <v>24</v>
      </c>
      <c r="J12" s="12"/>
    </row>
    <row r="13" spans="1:10" ht="12.75">
      <c r="A13" s="49" t="s">
        <v>26</v>
      </c>
      <c r="B13" s="19"/>
      <c r="C13" s="20"/>
      <c r="D13" s="20"/>
      <c r="E13" s="20"/>
      <c r="F13" s="50"/>
      <c r="G13" s="50"/>
      <c r="H13" s="50"/>
      <c r="I13" s="11"/>
      <c r="J13" s="12"/>
    </row>
    <row r="14" spans="1:10" ht="12.75">
      <c r="A14" s="36" t="s">
        <v>27</v>
      </c>
      <c r="B14" s="34">
        <v>2</v>
      </c>
      <c r="C14" s="14">
        <v>7635.99</v>
      </c>
      <c r="D14" s="14">
        <v>7700</v>
      </c>
      <c r="E14" s="28">
        <v>64.01000000000022</v>
      </c>
      <c r="F14" s="29">
        <v>1100</v>
      </c>
      <c r="G14" s="30">
        <f>F14-C14</f>
        <v>-6535.99</v>
      </c>
      <c r="H14" s="38">
        <v>375</v>
      </c>
      <c r="I14" s="46" t="s">
        <v>22</v>
      </c>
      <c r="J14" s="12" t="s">
        <v>17</v>
      </c>
    </row>
    <row r="15" spans="1:10" ht="12.75">
      <c r="A15" s="36" t="s">
        <v>28</v>
      </c>
      <c r="B15" s="34">
        <v>4</v>
      </c>
      <c r="C15" s="14">
        <v>15271.98</v>
      </c>
      <c r="D15" s="14">
        <v>15400</v>
      </c>
      <c r="E15" s="28">
        <v>128.02</v>
      </c>
      <c r="F15" s="29">
        <v>2200</v>
      </c>
      <c r="G15" s="30">
        <f>F15-C15</f>
        <v>-13071.98</v>
      </c>
      <c r="H15" s="38">
        <v>438.5</v>
      </c>
      <c r="I15" s="46" t="s">
        <v>22</v>
      </c>
      <c r="J15" s="12" t="s">
        <v>17</v>
      </c>
    </row>
    <row r="16" spans="1:10" ht="12.75">
      <c r="A16" s="49" t="s">
        <v>29</v>
      </c>
      <c r="B16" s="19"/>
      <c r="C16" s="20"/>
      <c r="D16" s="21"/>
      <c r="E16" s="20"/>
      <c r="F16" s="50"/>
      <c r="G16" s="50"/>
      <c r="H16" s="50"/>
      <c r="I16" s="11"/>
      <c r="J16" s="12"/>
    </row>
    <row r="17" spans="1:10" ht="12.75">
      <c r="A17" s="33" t="s">
        <v>30</v>
      </c>
      <c r="B17" s="34">
        <v>1</v>
      </c>
      <c r="C17" s="14">
        <v>50</v>
      </c>
      <c r="D17" s="14">
        <v>50</v>
      </c>
      <c r="E17" s="28">
        <v>0</v>
      </c>
      <c r="F17" s="17">
        <v>50</v>
      </c>
      <c r="G17" s="30">
        <f aca="true" t="shared" si="1" ref="G17:G25">F17-C17</f>
        <v>0</v>
      </c>
      <c r="H17" s="10">
        <v>5</v>
      </c>
      <c r="I17" s="11"/>
      <c r="J17" s="12"/>
    </row>
    <row r="18" spans="1:10" ht="12.75">
      <c r="A18" s="44" t="s">
        <v>31</v>
      </c>
      <c r="B18" s="34">
        <v>1</v>
      </c>
      <c r="C18" s="14">
        <v>500</v>
      </c>
      <c r="D18" s="14">
        <v>500</v>
      </c>
      <c r="E18" s="28">
        <v>0</v>
      </c>
      <c r="F18" s="17">
        <v>45</v>
      </c>
      <c r="G18" s="30">
        <f t="shared" si="1"/>
        <v>-455</v>
      </c>
      <c r="H18" s="51">
        <v>0</v>
      </c>
      <c r="I18" s="44" t="s">
        <v>32</v>
      </c>
      <c r="J18" s="12"/>
    </row>
    <row r="19" spans="1:10" ht="12.75">
      <c r="A19" s="43" t="s">
        <v>33</v>
      </c>
      <c r="B19" s="34">
        <v>1</v>
      </c>
      <c r="C19" s="14">
        <v>3583.395</v>
      </c>
      <c r="D19" s="14">
        <v>0</v>
      </c>
      <c r="E19" s="28">
        <v>-3583.395</v>
      </c>
      <c r="F19" s="52"/>
      <c r="G19" s="30">
        <f>F19-C19</f>
        <v>-3583.395</v>
      </c>
      <c r="H19" s="52"/>
      <c r="I19" s="44" t="s">
        <v>32</v>
      </c>
      <c r="J19" s="12"/>
    </row>
    <row r="20" spans="1:10" ht="12.75">
      <c r="A20" s="49" t="s">
        <v>34</v>
      </c>
      <c r="B20" s="19"/>
      <c r="C20" s="20"/>
      <c r="D20" s="21"/>
      <c r="E20" s="20"/>
      <c r="F20" s="50"/>
      <c r="G20" s="50"/>
      <c r="H20" s="50"/>
      <c r="I20" s="11"/>
      <c r="J20" s="12"/>
    </row>
    <row r="21" spans="1:10" ht="12.75">
      <c r="A21" s="26" t="s">
        <v>35</v>
      </c>
      <c r="B21" s="34">
        <v>1</v>
      </c>
      <c r="C21" s="14">
        <v>4136.1449999999995</v>
      </c>
      <c r="D21" s="14">
        <v>3850</v>
      </c>
      <c r="E21" s="28">
        <v>-286.145</v>
      </c>
      <c r="F21" s="17" t="s">
        <v>36</v>
      </c>
      <c r="G21" s="30" t="e">
        <f t="shared" si="1"/>
        <v>#VALUE!</v>
      </c>
      <c r="H21" s="42">
        <v>3780</v>
      </c>
      <c r="I21" s="32" t="s">
        <v>13</v>
      </c>
      <c r="J21" s="12"/>
    </row>
    <row r="22" spans="1:10" ht="12.75">
      <c r="A22" s="26" t="s">
        <v>37</v>
      </c>
      <c r="B22" s="27">
        <v>2</v>
      </c>
      <c r="C22" s="14">
        <v>8272.29</v>
      </c>
      <c r="D22" s="14">
        <v>8220</v>
      </c>
      <c r="E22" s="28">
        <v>-52.289999999999054</v>
      </c>
      <c r="F22" s="17">
        <v>8322</v>
      </c>
      <c r="G22" s="30">
        <f t="shared" si="1"/>
        <v>49.70999999999913</v>
      </c>
      <c r="H22" s="53">
        <v>57.5</v>
      </c>
      <c r="I22" s="32" t="s">
        <v>13</v>
      </c>
      <c r="J22" s="12" t="s">
        <v>38</v>
      </c>
    </row>
    <row r="23" spans="1:10" ht="12.75">
      <c r="A23" s="26" t="s">
        <v>39</v>
      </c>
      <c r="B23" s="34">
        <v>2</v>
      </c>
      <c r="C23" s="14">
        <v>8272.29</v>
      </c>
      <c r="D23" s="14">
        <v>8400</v>
      </c>
      <c r="E23" s="28">
        <v>127.71000000000095</v>
      </c>
      <c r="F23" s="17">
        <v>8400</v>
      </c>
      <c r="G23" s="30">
        <f t="shared" si="1"/>
        <v>127.70999999999913</v>
      </c>
      <c r="H23" s="54">
        <v>4150</v>
      </c>
      <c r="I23" s="11"/>
      <c r="J23" s="12"/>
    </row>
    <row r="24" spans="1:10" ht="12.75">
      <c r="A24" s="55" t="s">
        <v>40</v>
      </c>
      <c r="B24" s="34">
        <v>4</v>
      </c>
      <c r="C24" s="14">
        <v>16544.58</v>
      </c>
      <c r="D24" s="14">
        <v>16600</v>
      </c>
      <c r="E24" s="28">
        <v>55.42000000000189</v>
      </c>
      <c r="F24" s="17">
        <v>15400</v>
      </c>
      <c r="G24" s="30">
        <f t="shared" si="1"/>
        <v>-1144.5800000000017</v>
      </c>
      <c r="H24" s="31">
        <v>4100</v>
      </c>
      <c r="I24" s="11"/>
      <c r="J24" s="12"/>
    </row>
    <row r="25" spans="1:10" ht="12.75">
      <c r="A25" s="26" t="s">
        <v>41</v>
      </c>
      <c r="B25" s="34">
        <v>18</v>
      </c>
      <c r="C25" s="14">
        <v>74450.61</v>
      </c>
      <c r="D25" s="14">
        <v>75000</v>
      </c>
      <c r="E25" s="28">
        <v>549.390000000014</v>
      </c>
      <c r="F25" s="29">
        <v>4500</v>
      </c>
      <c r="G25" s="30">
        <f t="shared" si="1"/>
        <v>-69950.61</v>
      </c>
      <c r="H25" s="42">
        <v>4061.1111111111113</v>
      </c>
      <c r="I25" s="32" t="s">
        <v>13</v>
      </c>
      <c r="J25" s="12"/>
    </row>
    <row r="26" spans="1:10" ht="12.75">
      <c r="A26" s="55" t="s">
        <v>42</v>
      </c>
      <c r="B26" s="34">
        <v>12</v>
      </c>
      <c r="C26" s="14">
        <v>49633.74</v>
      </c>
      <c r="D26" s="41">
        <v>49634</v>
      </c>
      <c r="E26" s="28">
        <f>D26-C26</f>
        <v>0.26000000000203727</v>
      </c>
      <c r="F26" s="29">
        <v>0</v>
      </c>
      <c r="G26" s="30">
        <f>F26-C26</f>
        <v>-49633.74</v>
      </c>
      <c r="H26" s="10">
        <v>0</v>
      </c>
      <c r="I26" s="32" t="s">
        <v>43</v>
      </c>
      <c r="J26" s="12"/>
    </row>
    <row r="27" spans="1:10" ht="12.75">
      <c r="A27" s="49" t="s">
        <v>44</v>
      </c>
      <c r="B27" s="19"/>
      <c r="C27" s="20"/>
      <c r="D27" s="21"/>
      <c r="E27" s="20"/>
      <c r="F27" s="50"/>
      <c r="G27" s="50"/>
      <c r="H27" s="50"/>
      <c r="I27" s="11"/>
      <c r="J27" s="12"/>
    </row>
    <row r="28" spans="1:10" ht="12.75">
      <c r="A28" s="26" t="s">
        <v>45</v>
      </c>
      <c r="B28" s="34">
        <v>1</v>
      </c>
      <c r="C28" s="14">
        <v>3583.395</v>
      </c>
      <c r="D28" s="14">
        <v>3610</v>
      </c>
      <c r="E28" s="28">
        <v>26.605</v>
      </c>
      <c r="F28" s="37">
        <v>2731</v>
      </c>
      <c r="G28" s="30">
        <f aca="true" t="shared" si="2" ref="G28:G33">F28-C28</f>
        <v>-852.395</v>
      </c>
      <c r="H28" s="10">
        <v>102</v>
      </c>
      <c r="I28" s="46" t="s">
        <v>22</v>
      </c>
      <c r="J28" s="12"/>
    </row>
    <row r="29" spans="1:10" ht="12.75">
      <c r="A29" s="26" t="s">
        <v>46</v>
      </c>
      <c r="B29" s="40">
        <v>2</v>
      </c>
      <c r="C29" s="14">
        <v>8272.29</v>
      </c>
      <c r="D29" s="14">
        <v>7420</v>
      </c>
      <c r="E29" s="28">
        <v>-852.289999999999</v>
      </c>
      <c r="F29" s="17">
        <v>7406</v>
      </c>
      <c r="G29" s="30">
        <f t="shared" si="2"/>
        <v>-866.2900000000009</v>
      </c>
      <c r="H29" s="56">
        <v>102</v>
      </c>
      <c r="I29" s="39" t="s">
        <v>16</v>
      </c>
      <c r="J29" s="12"/>
    </row>
    <row r="30" spans="1:10" ht="12.75">
      <c r="A30" s="43" t="s">
        <v>47</v>
      </c>
      <c r="B30" s="34">
        <v>1</v>
      </c>
      <c r="C30" s="14">
        <v>4136.1449999999995</v>
      </c>
      <c r="D30" s="14" t="s">
        <v>48</v>
      </c>
      <c r="E30" s="28"/>
      <c r="F30" s="51">
        <v>709</v>
      </c>
      <c r="G30" s="30">
        <f t="shared" si="2"/>
        <v>-3427.1449999999995</v>
      </c>
      <c r="H30" s="52">
        <v>112</v>
      </c>
      <c r="I30" s="44" t="s">
        <v>49</v>
      </c>
      <c r="J30" s="12" t="s">
        <v>50</v>
      </c>
    </row>
    <row r="31" spans="1:10" ht="12.75">
      <c r="A31" s="26" t="s">
        <v>51</v>
      </c>
      <c r="B31" s="34">
        <v>2</v>
      </c>
      <c r="C31" s="14">
        <v>7635.99</v>
      </c>
      <c r="D31" s="14">
        <v>6500</v>
      </c>
      <c r="E31" s="28">
        <v>-1135.99</v>
      </c>
      <c r="F31" s="17">
        <v>6460</v>
      </c>
      <c r="G31" s="30">
        <f t="shared" si="2"/>
        <v>-1175.9899999999998</v>
      </c>
      <c r="H31" s="10">
        <v>102</v>
      </c>
      <c r="I31" s="47" t="s">
        <v>52</v>
      </c>
      <c r="J31" s="12"/>
    </row>
    <row r="32" spans="1:10" ht="12.75">
      <c r="A32" s="26" t="s">
        <v>53</v>
      </c>
      <c r="B32" s="34">
        <v>2</v>
      </c>
      <c r="C32" s="14">
        <v>8272.29</v>
      </c>
      <c r="D32" s="14">
        <v>7120</v>
      </c>
      <c r="E32" s="28">
        <v>-1152.29</v>
      </c>
      <c r="F32" s="29">
        <v>7120</v>
      </c>
      <c r="G32" s="30">
        <f t="shared" si="2"/>
        <v>-1152.2900000000009</v>
      </c>
      <c r="H32" s="10">
        <v>102</v>
      </c>
      <c r="I32" s="47"/>
      <c r="J32" s="12"/>
    </row>
    <row r="33" spans="1:10" ht="12.75">
      <c r="A33" s="57" t="s">
        <v>54</v>
      </c>
      <c r="B33" s="58">
        <v>3</v>
      </c>
      <c r="C33" s="14">
        <v>12408.434999999998</v>
      </c>
      <c r="D33" s="59">
        <v>10680</v>
      </c>
      <c r="E33" s="28">
        <v>-1728.435</v>
      </c>
      <c r="F33" s="17">
        <v>10658</v>
      </c>
      <c r="G33" s="30">
        <f t="shared" si="2"/>
        <v>-1750.4349999999977</v>
      </c>
      <c r="H33" s="60">
        <v>102</v>
      </c>
      <c r="I33" s="47"/>
      <c r="J33" s="12"/>
    </row>
    <row r="34" spans="1:10" ht="12.75">
      <c r="A34" s="49" t="s">
        <v>55</v>
      </c>
      <c r="B34" s="61"/>
      <c r="C34" s="62"/>
      <c r="D34" s="63"/>
      <c r="E34" s="64"/>
      <c r="F34" s="50"/>
      <c r="G34" s="50"/>
      <c r="H34" s="65"/>
      <c r="I34" s="66"/>
      <c r="J34" s="12"/>
    </row>
    <row r="35" spans="1:10" ht="12.75">
      <c r="A35" s="57" t="s">
        <v>56</v>
      </c>
      <c r="B35" s="58">
        <v>1</v>
      </c>
      <c r="C35" s="14">
        <v>4136.1449999999995</v>
      </c>
      <c r="D35" s="59">
        <v>4110</v>
      </c>
      <c r="E35" s="28">
        <v>-26.144999999999527</v>
      </c>
      <c r="F35" s="67">
        <v>4140</v>
      </c>
      <c r="G35" s="30">
        <f>F35-C35</f>
        <v>3.855000000000473</v>
      </c>
      <c r="H35" s="68">
        <v>4090</v>
      </c>
      <c r="I35" s="46" t="s">
        <v>22</v>
      </c>
      <c r="J35" s="12"/>
    </row>
    <row r="36" spans="1:10" ht="12.75">
      <c r="A36" s="57" t="s">
        <v>57</v>
      </c>
      <c r="B36" s="58">
        <v>1</v>
      </c>
      <c r="C36" s="14">
        <v>4136.1449999999995</v>
      </c>
      <c r="D36" s="59">
        <v>4160</v>
      </c>
      <c r="E36" s="28">
        <v>23.855000000000473</v>
      </c>
      <c r="F36" s="67">
        <v>4160</v>
      </c>
      <c r="G36" s="30">
        <f aca="true" t="shared" si="3" ref="G36:G49">F36-C36</f>
        <v>23.855000000000473</v>
      </c>
      <c r="H36" s="68">
        <v>4090</v>
      </c>
      <c r="I36" s="46" t="s">
        <v>22</v>
      </c>
      <c r="J36" s="12"/>
    </row>
    <row r="37" spans="1:10" ht="12.75">
      <c r="A37" s="69" t="s">
        <v>58</v>
      </c>
      <c r="B37" s="58">
        <v>3</v>
      </c>
      <c r="C37" s="14">
        <v>12408.434999999998</v>
      </c>
      <c r="D37" s="59" t="s">
        <v>59</v>
      </c>
      <c r="E37" s="28"/>
      <c r="F37" s="70">
        <v>52</v>
      </c>
      <c r="G37" s="30">
        <f t="shared" si="3"/>
        <v>-12356.434999999998</v>
      </c>
      <c r="H37" s="70">
        <v>52</v>
      </c>
      <c r="I37" s="69" t="s">
        <v>60</v>
      </c>
      <c r="J37" s="12" t="s">
        <v>61</v>
      </c>
    </row>
    <row r="38" spans="1:10" ht="12.75">
      <c r="A38" s="57" t="s">
        <v>62</v>
      </c>
      <c r="B38" s="58">
        <v>3</v>
      </c>
      <c r="C38" s="14">
        <v>12408.434999999998</v>
      </c>
      <c r="D38" s="59">
        <v>12300</v>
      </c>
      <c r="E38" s="28">
        <v>-108.43499999999767</v>
      </c>
      <c r="F38" s="67">
        <v>9000</v>
      </c>
      <c r="G38" s="30">
        <f t="shared" si="3"/>
        <v>-3408.4349999999977</v>
      </c>
      <c r="H38" s="71">
        <v>3176.6666666666665</v>
      </c>
      <c r="I38" s="72" t="s">
        <v>13</v>
      </c>
      <c r="J38" s="12"/>
    </row>
    <row r="39" spans="1:10" ht="12.75">
      <c r="A39" s="57" t="s">
        <v>63</v>
      </c>
      <c r="B39" s="58">
        <v>6</v>
      </c>
      <c r="C39" s="14">
        <v>24816.87</v>
      </c>
      <c r="D39" s="59">
        <v>25000</v>
      </c>
      <c r="E39" s="28">
        <v>183.13000000000466</v>
      </c>
      <c r="F39" s="73">
        <v>25000</v>
      </c>
      <c r="G39" s="30">
        <f t="shared" si="3"/>
        <v>183.13000000000102</v>
      </c>
      <c r="H39" s="71">
        <v>4000</v>
      </c>
      <c r="I39" s="72" t="s">
        <v>13</v>
      </c>
      <c r="J39" s="12"/>
    </row>
    <row r="40" spans="1:10" ht="12.75">
      <c r="A40" s="57" t="s">
        <v>64</v>
      </c>
      <c r="B40" s="58">
        <v>3</v>
      </c>
      <c r="C40" s="14">
        <v>12408.434999999998</v>
      </c>
      <c r="D40" s="59">
        <v>12400</v>
      </c>
      <c r="E40" s="28">
        <v>-8.434999999997672</v>
      </c>
      <c r="F40" s="73">
        <f>H40*B40</f>
        <v>12400</v>
      </c>
      <c r="G40" s="30">
        <f t="shared" si="3"/>
        <v>-8.434999999997672</v>
      </c>
      <c r="H40" s="68">
        <v>4133.333333333333</v>
      </c>
      <c r="I40" s="66"/>
      <c r="J40" s="12"/>
    </row>
    <row r="41" spans="1:10" ht="12.75">
      <c r="A41" s="57" t="s">
        <v>65</v>
      </c>
      <c r="B41" s="58">
        <v>1</v>
      </c>
      <c r="C41" s="14">
        <v>4136.1449999999995</v>
      </c>
      <c r="D41" s="59">
        <v>4200</v>
      </c>
      <c r="E41" s="28">
        <v>63.85500000000047</v>
      </c>
      <c r="F41" s="73">
        <v>4200</v>
      </c>
      <c r="G41" s="30">
        <f t="shared" si="3"/>
        <v>63.85500000000047</v>
      </c>
      <c r="H41" s="68">
        <v>4200</v>
      </c>
      <c r="I41" s="66"/>
      <c r="J41" s="12"/>
    </row>
    <row r="42" spans="1:10" ht="12.75">
      <c r="A42" s="55" t="s">
        <v>66</v>
      </c>
      <c r="B42" s="27">
        <v>2</v>
      </c>
      <c r="C42" s="14">
        <v>8272.29</v>
      </c>
      <c r="D42" s="14">
        <v>8272</v>
      </c>
      <c r="E42" s="28">
        <v>-0.2899999999990541</v>
      </c>
      <c r="F42" s="17">
        <v>8272</v>
      </c>
      <c r="G42" s="30">
        <f t="shared" si="3"/>
        <v>-0.2900000000008731</v>
      </c>
      <c r="H42" s="31">
        <v>4100</v>
      </c>
      <c r="I42" s="11"/>
      <c r="J42" s="12"/>
    </row>
    <row r="43" spans="1:10" ht="12.75">
      <c r="A43" s="55" t="s">
        <v>67</v>
      </c>
      <c r="B43" s="27">
        <v>1</v>
      </c>
      <c r="C43" s="14">
        <v>4136.1449999999995</v>
      </c>
      <c r="D43" s="14">
        <v>4136</v>
      </c>
      <c r="E43" s="28">
        <v>-0.14499999999952706</v>
      </c>
      <c r="F43" s="17">
        <v>4136</v>
      </c>
      <c r="G43" s="30">
        <f t="shared" si="3"/>
        <v>-0.14499999999952706</v>
      </c>
      <c r="H43" s="31">
        <v>4100</v>
      </c>
      <c r="I43" s="11"/>
      <c r="J43" s="12"/>
    </row>
    <row r="44" spans="1:10" ht="12.75">
      <c r="A44" s="55" t="s">
        <v>68</v>
      </c>
      <c r="B44" s="27">
        <v>1</v>
      </c>
      <c r="C44" s="14">
        <v>4136.1449999999995</v>
      </c>
      <c r="D44" s="14">
        <v>4200</v>
      </c>
      <c r="E44" s="28">
        <v>63.85500000000047</v>
      </c>
      <c r="F44" s="17">
        <v>4100</v>
      </c>
      <c r="G44" s="30">
        <f t="shared" si="3"/>
        <v>-36.14499999999953</v>
      </c>
      <c r="H44" s="31">
        <v>4100</v>
      </c>
      <c r="I44" s="11"/>
      <c r="J44" s="12"/>
    </row>
    <row r="45" spans="1:10" ht="12.75">
      <c r="A45" s="55" t="s">
        <v>69</v>
      </c>
      <c r="B45" s="27">
        <v>1</v>
      </c>
      <c r="C45" s="14">
        <v>4136.1449999999995</v>
      </c>
      <c r="D45" s="14">
        <v>4200</v>
      </c>
      <c r="E45" s="28">
        <v>63.85500000000047</v>
      </c>
      <c r="F45" s="17">
        <v>4200</v>
      </c>
      <c r="G45" s="30">
        <f t="shared" si="3"/>
        <v>63.85500000000047</v>
      </c>
      <c r="H45" s="31">
        <v>4100</v>
      </c>
      <c r="I45" s="11"/>
      <c r="J45" s="12"/>
    </row>
    <row r="46" spans="1:10" ht="12.75">
      <c r="A46" s="55" t="s">
        <v>70</v>
      </c>
      <c r="B46" s="27">
        <v>0.15</v>
      </c>
      <c r="C46" s="14">
        <v>620.4217499999999</v>
      </c>
      <c r="D46" s="14">
        <v>800</v>
      </c>
      <c r="E46" s="28">
        <v>179.57825000000014</v>
      </c>
      <c r="F46" s="17">
        <v>800</v>
      </c>
      <c r="G46" s="30">
        <f t="shared" si="3"/>
        <v>179.57825000000014</v>
      </c>
      <c r="H46" s="31">
        <v>5333.333333333334</v>
      </c>
      <c r="I46" s="11"/>
      <c r="J46" s="12"/>
    </row>
    <row r="47" spans="1:10" ht="12.75">
      <c r="A47" s="55" t="s">
        <v>71</v>
      </c>
      <c r="B47" s="27">
        <v>0.1</v>
      </c>
      <c r="C47" s="14">
        <v>413.61449999999996</v>
      </c>
      <c r="D47" s="14">
        <v>280</v>
      </c>
      <c r="E47" s="28">
        <v>-133.61449999999996</v>
      </c>
      <c r="F47" s="17">
        <v>280</v>
      </c>
      <c r="G47" s="30">
        <f t="shared" si="3"/>
        <v>-133.61449999999996</v>
      </c>
      <c r="H47" s="35">
        <v>2800</v>
      </c>
      <c r="I47" s="32" t="s">
        <v>13</v>
      </c>
      <c r="J47" s="12"/>
    </row>
    <row r="48" spans="1:10" ht="12.75">
      <c r="A48" s="55" t="s">
        <v>72</v>
      </c>
      <c r="B48" s="27">
        <v>1</v>
      </c>
      <c r="C48" s="14">
        <v>4136.1449999999995</v>
      </c>
      <c r="D48" s="14">
        <v>4250</v>
      </c>
      <c r="E48" s="28">
        <v>113.855</v>
      </c>
      <c r="F48" s="17">
        <v>4250</v>
      </c>
      <c r="G48" s="30">
        <f t="shared" si="3"/>
        <v>113.85500000000047</v>
      </c>
      <c r="H48" s="31">
        <v>4100</v>
      </c>
      <c r="I48" s="11"/>
      <c r="J48" s="12"/>
    </row>
    <row r="49" spans="1:10" ht="12.75">
      <c r="A49" s="55" t="s">
        <v>73</v>
      </c>
      <c r="B49" s="27">
        <v>1</v>
      </c>
      <c r="C49" s="14">
        <v>4136.1449999999995</v>
      </c>
      <c r="D49" s="14">
        <v>4273</v>
      </c>
      <c r="E49" s="28">
        <v>136.855</v>
      </c>
      <c r="F49" s="17">
        <v>4273</v>
      </c>
      <c r="G49" s="30">
        <f t="shared" si="3"/>
        <v>136.85500000000047</v>
      </c>
      <c r="H49" s="31">
        <v>4100</v>
      </c>
      <c r="I49" s="11"/>
      <c r="J49" s="12"/>
    </row>
    <row r="50" spans="2:9" ht="12.75">
      <c r="B50" s="74"/>
      <c r="C50" s="75"/>
      <c r="D50" s="15"/>
      <c r="E50" s="76"/>
      <c r="F50" s="77"/>
      <c r="G50" s="78"/>
      <c r="H50" s="79"/>
      <c r="I50" s="25"/>
    </row>
    <row r="51" spans="2:9" ht="12.75">
      <c r="B51" s="74"/>
      <c r="C51" s="75"/>
      <c r="D51" s="15"/>
      <c r="E51" s="76"/>
      <c r="F51" s="77"/>
      <c r="G51" s="78"/>
      <c r="H51" s="79"/>
      <c r="I51" s="25"/>
    </row>
    <row r="52" spans="2:9" ht="12.75">
      <c r="B52" s="74"/>
      <c r="C52" s="75"/>
      <c r="D52" s="15"/>
      <c r="E52" s="76"/>
      <c r="F52" s="77"/>
      <c r="G52" s="78"/>
      <c r="H52" s="79"/>
      <c r="I52" s="25"/>
    </row>
    <row r="53" spans="2:9" ht="12.75">
      <c r="B53" s="74"/>
      <c r="C53" s="75"/>
      <c r="D53" s="15"/>
      <c r="E53" s="76"/>
      <c r="F53" s="77"/>
      <c r="G53" s="78"/>
      <c r="H53" s="79"/>
      <c r="I53" s="25"/>
    </row>
    <row r="54" spans="2:9" ht="12.75">
      <c r="B54" s="74"/>
      <c r="C54" s="75"/>
      <c r="D54" s="15"/>
      <c r="E54" s="76"/>
      <c r="F54" s="77"/>
      <c r="G54" s="78"/>
      <c r="H54" s="79"/>
      <c r="I54" s="25"/>
    </row>
    <row r="55" spans="1:9" ht="12.75">
      <c r="A55" s="80"/>
      <c r="B55" s="74"/>
      <c r="C55" s="75"/>
      <c r="D55" s="15"/>
      <c r="E55" s="76"/>
      <c r="F55" s="77"/>
      <c r="G55" s="78"/>
      <c r="H55" s="79"/>
      <c r="I55" s="25"/>
    </row>
    <row r="56" spans="2:9" ht="12.75">
      <c r="B56" s="74"/>
      <c r="C56" s="75"/>
      <c r="D56" s="15"/>
      <c r="E56" s="76"/>
      <c r="F56" s="77"/>
      <c r="G56" s="78"/>
      <c r="H56" s="79"/>
      <c r="I56" s="25"/>
    </row>
    <row r="57" spans="2:9" ht="12.75">
      <c r="B57" s="74"/>
      <c r="C57" s="75"/>
      <c r="D57" s="15"/>
      <c r="E57" s="76"/>
      <c r="F57" s="77"/>
      <c r="G57" s="78"/>
      <c r="H57" s="79"/>
      <c r="I57" s="25"/>
    </row>
    <row r="58" spans="2:9" ht="12.75">
      <c r="B58" s="74"/>
      <c r="C58" s="75"/>
      <c r="D58" s="15"/>
      <c r="E58" s="76"/>
      <c r="F58" s="77"/>
      <c r="G58" s="78"/>
      <c r="H58" s="79"/>
      <c r="I58" s="25"/>
    </row>
    <row r="59" spans="2:9" ht="12.75">
      <c r="B59" s="74"/>
      <c r="C59" s="75"/>
      <c r="D59" s="15"/>
      <c r="E59" s="76"/>
      <c r="F59" s="77"/>
      <c r="G59" s="78"/>
      <c r="H59" s="79"/>
      <c r="I59" s="25"/>
    </row>
    <row r="60" spans="2:9" ht="12.75">
      <c r="B60" s="74"/>
      <c r="C60" s="75"/>
      <c r="D60" s="15"/>
      <c r="E60" s="76"/>
      <c r="F60" s="77"/>
      <c r="G60" s="78"/>
      <c r="H60" s="79"/>
      <c r="I60" s="25"/>
    </row>
    <row r="61" spans="2:9" ht="12.75">
      <c r="B61" s="74"/>
      <c r="C61" s="75"/>
      <c r="D61" s="15"/>
      <c r="E61" s="76"/>
      <c r="F61" s="77"/>
      <c r="G61" s="78"/>
      <c r="H61" s="79"/>
      <c r="I61" s="25"/>
    </row>
    <row r="62" spans="2:9" ht="12.75">
      <c r="B62" s="74"/>
      <c r="C62" s="75"/>
      <c r="D62" s="15"/>
      <c r="E62" s="76"/>
      <c r="F62" s="77"/>
      <c r="G62" s="78"/>
      <c r="H62" s="79"/>
      <c r="I62" s="25"/>
    </row>
    <row r="63" spans="2:9" ht="12.75">
      <c r="B63" s="74"/>
      <c r="C63" s="75"/>
      <c r="D63" s="15"/>
      <c r="E63" s="76"/>
      <c r="F63" s="77"/>
      <c r="G63" s="78"/>
      <c r="H63" s="79"/>
      <c r="I63" s="25"/>
    </row>
    <row r="64" spans="2:9" ht="12.75">
      <c r="B64" s="74"/>
      <c r="C64" s="75"/>
      <c r="D64" s="15"/>
      <c r="E64" s="76"/>
      <c r="F64" s="77"/>
      <c r="G64" s="78"/>
      <c r="H64" s="79"/>
      <c r="I64" s="25"/>
    </row>
    <row r="65" spans="2:9" ht="12.75">
      <c r="B65" s="74"/>
      <c r="C65" s="75"/>
      <c r="D65" s="15"/>
      <c r="E65" s="76"/>
      <c r="F65" s="77"/>
      <c r="G65" s="78"/>
      <c r="H65" s="79"/>
      <c r="I65" s="25"/>
    </row>
    <row r="66" spans="2:9" ht="12.75">
      <c r="B66" s="74"/>
      <c r="C66" s="75"/>
      <c r="D66" s="15"/>
      <c r="E66" s="76"/>
      <c r="F66" s="77"/>
      <c r="G66" s="78"/>
      <c r="H66" s="79"/>
      <c r="I66" s="25"/>
    </row>
    <row r="67" spans="2:9" ht="12.75">
      <c r="B67" s="74"/>
      <c r="C67" s="75"/>
      <c r="D67" s="15"/>
      <c r="E67" s="76"/>
      <c r="F67" s="77"/>
      <c r="G67" s="78"/>
      <c r="H67" s="79"/>
      <c r="I67" s="25"/>
    </row>
    <row r="68" spans="2:9" ht="12.75">
      <c r="B68" s="74"/>
      <c r="C68" s="75"/>
      <c r="D68" s="15"/>
      <c r="E68" s="76"/>
      <c r="F68" s="77"/>
      <c r="G68" s="78"/>
      <c r="H68" s="79"/>
      <c r="I68" s="25"/>
    </row>
    <row r="69" spans="2:9" ht="12.75">
      <c r="B69" s="74"/>
      <c r="C69" s="75"/>
      <c r="D69" s="15"/>
      <c r="E69" s="76"/>
      <c r="F69" s="77"/>
      <c r="G69" s="78"/>
      <c r="H69" s="79"/>
      <c r="I69" s="25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G60"/>
  <sheetViews>
    <sheetView tabSelected="1" workbookViewId="0" topLeftCell="D1">
      <selection activeCell="U35" sqref="U35"/>
    </sheetView>
  </sheetViews>
  <sheetFormatPr defaultColWidth="9.140625" defaultRowHeight="12.75"/>
  <sheetData>
    <row r="2" ht="12.75">
      <c r="D2" s="12"/>
    </row>
    <row r="3" spans="4:7" ht="12.75">
      <c r="D3" s="33" t="s">
        <v>74</v>
      </c>
      <c r="E3" t="s">
        <v>75</v>
      </c>
      <c r="F3" t="s">
        <v>76</v>
      </c>
      <c r="G3" t="s">
        <v>77</v>
      </c>
    </row>
    <row r="4" spans="4:7" ht="12.75">
      <c r="D4" s="12">
        <v>23900</v>
      </c>
      <c r="E4">
        <v>1</v>
      </c>
      <c r="F4" s="12">
        <v>23900</v>
      </c>
      <c r="G4" s="83">
        <f>23900/183</f>
        <v>130.60109289617486</v>
      </c>
    </row>
    <row r="5" spans="4:7" ht="12.75">
      <c r="D5" s="12">
        <v>0</v>
      </c>
      <c r="E5">
        <v>2</v>
      </c>
      <c r="F5" s="12">
        <f>SUM(23900,D5)</f>
        <v>23900</v>
      </c>
      <c r="G5" s="83">
        <f>23900/183</f>
        <v>130.60109289617486</v>
      </c>
    </row>
    <row r="6" spans="4:7" ht="12.75">
      <c r="D6" s="12">
        <v>0</v>
      </c>
      <c r="E6">
        <v>3</v>
      </c>
      <c r="F6" s="12">
        <f>SUM(23900,D6)</f>
        <v>23900</v>
      </c>
      <c r="G6" s="83">
        <f>23900/183</f>
        <v>130.60109289617486</v>
      </c>
    </row>
    <row r="7" spans="4:7" ht="12.75">
      <c r="D7" s="12">
        <v>10000</v>
      </c>
      <c r="E7">
        <v>4</v>
      </c>
      <c r="F7" s="12">
        <f>SUM(F6,D7)</f>
        <v>33900</v>
      </c>
      <c r="G7" s="83">
        <f>F7/183</f>
        <v>185.24590163934425</v>
      </c>
    </row>
    <row r="8" spans="4:7" ht="12.75">
      <c r="D8" s="12">
        <v>10740</v>
      </c>
      <c r="E8">
        <v>5</v>
      </c>
      <c r="F8" s="12">
        <f>SUM(F7,D8)</f>
        <v>44640</v>
      </c>
      <c r="G8" s="83">
        <f>F8/183</f>
        <v>243.9344262295082</v>
      </c>
    </row>
    <row r="9" spans="4:7" ht="12.75">
      <c r="D9" s="12">
        <v>11170</v>
      </c>
      <c r="E9">
        <v>5</v>
      </c>
      <c r="F9" s="12">
        <f>SUM(F8,D9)</f>
        <v>55810</v>
      </c>
      <c r="G9" s="83">
        <f>F9/183</f>
        <v>304.9726775956284</v>
      </c>
    </row>
    <row r="10" spans="4:7" ht="12.75">
      <c r="D10" s="12">
        <v>0</v>
      </c>
      <c r="E10">
        <v>6</v>
      </c>
      <c r="F10" s="12">
        <f>SUM(F9,D10)</f>
        <v>55810</v>
      </c>
      <c r="G10" s="83">
        <f>F10/183</f>
        <v>304.9726775956284</v>
      </c>
    </row>
    <row r="11" spans="4:7" ht="12.75">
      <c r="D11" s="12">
        <v>12730</v>
      </c>
      <c r="E11">
        <v>7</v>
      </c>
      <c r="F11" s="12">
        <f>SUM(F10,D11)</f>
        <v>68540</v>
      </c>
      <c r="G11" s="83">
        <f>F11/183</f>
        <v>374.53551912568304</v>
      </c>
    </row>
    <row r="12" spans="4:7" ht="12.75">
      <c r="D12" s="12">
        <v>0</v>
      </c>
      <c r="E12">
        <v>8</v>
      </c>
      <c r="F12" s="12">
        <f>SUM(F11,D12)</f>
        <v>68540</v>
      </c>
      <c r="G12" s="83">
        <f>F12/183</f>
        <v>374.53551912568304</v>
      </c>
    </row>
    <row r="13" spans="4:7" ht="12.75">
      <c r="D13" s="12">
        <v>15100</v>
      </c>
      <c r="E13">
        <v>9</v>
      </c>
      <c r="F13" s="12">
        <f>SUM(F12,D13)</f>
        <v>83640</v>
      </c>
      <c r="G13" s="83">
        <f>F13/183</f>
        <v>457.04918032786884</v>
      </c>
    </row>
    <row r="14" spans="4:7" ht="12.75">
      <c r="D14" s="12">
        <v>13230</v>
      </c>
      <c r="E14">
        <v>9</v>
      </c>
      <c r="F14" s="12">
        <f>SUM(F13,D14)</f>
        <v>96870</v>
      </c>
      <c r="G14" s="83">
        <f>F14/183</f>
        <v>529.344262295082</v>
      </c>
    </row>
    <row r="15" spans="4:7" ht="12.75">
      <c r="D15" s="12">
        <v>15330</v>
      </c>
      <c r="E15">
        <v>10</v>
      </c>
      <c r="F15" s="12">
        <f>SUM(F14,D15)</f>
        <v>112200</v>
      </c>
      <c r="G15" s="83">
        <f>F15/183</f>
        <v>613.1147540983607</v>
      </c>
    </row>
    <row r="16" spans="4:7" ht="12.75">
      <c r="D16" s="12">
        <v>18380</v>
      </c>
      <c r="E16">
        <v>11</v>
      </c>
      <c r="F16" s="12">
        <f>SUM(F15,D16)</f>
        <v>130580</v>
      </c>
      <c r="G16" s="83">
        <f>F16/183</f>
        <v>713.551912568306</v>
      </c>
    </row>
    <row r="17" spans="4:7" ht="12.75">
      <c r="D17" s="12">
        <v>25000</v>
      </c>
      <c r="E17">
        <v>12</v>
      </c>
      <c r="F17" s="12">
        <f>SUM(F16,D17)</f>
        <v>155580</v>
      </c>
      <c r="G17" s="83">
        <f>F17/183</f>
        <v>850.1639344262295</v>
      </c>
    </row>
    <row r="18" spans="4:7" ht="12.75">
      <c r="D18" s="12">
        <v>25000</v>
      </c>
      <c r="E18">
        <v>13</v>
      </c>
      <c r="F18" s="12">
        <f>SUM(F17,D18)</f>
        <v>180580</v>
      </c>
      <c r="G18" s="83">
        <f>F18/183</f>
        <v>986.775956284153</v>
      </c>
    </row>
    <row r="19" spans="4:7" ht="12.75">
      <c r="D19" s="12">
        <v>25000</v>
      </c>
      <c r="E19">
        <v>14</v>
      </c>
      <c r="F19" s="12">
        <f>SUM(F18,D19)</f>
        <v>205580</v>
      </c>
      <c r="G19" s="83">
        <f>F19/183</f>
        <v>1123.3879781420765</v>
      </c>
    </row>
    <row r="20" spans="4:7" ht="12.75">
      <c r="D20" s="12">
        <v>0</v>
      </c>
      <c r="E20">
        <v>15</v>
      </c>
      <c r="F20" s="12">
        <f>SUM(F19,D20)</f>
        <v>205580</v>
      </c>
      <c r="G20" s="83">
        <f>F20/183</f>
        <v>1123.3879781420765</v>
      </c>
    </row>
    <row r="21" spans="4:7" ht="12.75">
      <c r="D21" s="12">
        <v>23075</v>
      </c>
      <c r="E21">
        <v>16</v>
      </c>
      <c r="F21" s="12">
        <f>SUM(F20,D21)</f>
        <v>228655</v>
      </c>
      <c r="G21" s="83">
        <f>F21/183</f>
        <v>1249.48087431694</v>
      </c>
    </row>
    <row r="22" spans="4:7" ht="12.75">
      <c r="D22" s="12">
        <v>21760</v>
      </c>
      <c r="E22">
        <v>17</v>
      </c>
      <c r="F22" s="12">
        <f>SUM(F21,D22)</f>
        <v>250415</v>
      </c>
      <c r="G22" s="83">
        <f>F22/183</f>
        <v>1368.3879781420765</v>
      </c>
    </row>
    <row r="23" spans="4:7" ht="12.75">
      <c r="D23" s="12">
        <v>25000</v>
      </c>
      <c r="E23">
        <v>18</v>
      </c>
      <c r="F23" s="12">
        <f>SUM(F22,D23)</f>
        <v>275415</v>
      </c>
      <c r="G23" s="83">
        <f>F23/183</f>
        <v>1505</v>
      </c>
    </row>
    <row r="24" spans="4:7" ht="12.75">
      <c r="D24" s="12">
        <v>25000</v>
      </c>
      <c r="E24">
        <v>19</v>
      </c>
      <c r="F24" s="12">
        <f>SUM(F23,D24)</f>
        <v>300415</v>
      </c>
      <c r="G24" s="83">
        <f>F24/183</f>
        <v>1641.6120218579235</v>
      </c>
    </row>
    <row r="25" spans="4:7" ht="12.75">
      <c r="D25" s="81">
        <v>25000</v>
      </c>
      <c r="E25">
        <v>20</v>
      </c>
      <c r="F25" s="12">
        <f>SUM(F24,D25)</f>
        <v>325415</v>
      </c>
      <c r="G25" s="83">
        <f>F25/183</f>
        <v>1778.224043715847</v>
      </c>
    </row>
    <row r="26" spans="4:7" ht="12.75">
      <c r="D26" s="81">
        <v>0</v>
      </c>
      <c r="E26">
        <v>21</v>
      </c>
      <c r="F26" s="12">
        <f>SUM(F25,D26)</f>
        <v>325415</v>
      </c>
      <c r="G26" s="83">
        <f>F26/183</f>
        <v>1778.224043715847</v>
      </c>
    </row>
    <row r="27" spans="4:7" ht="12.75">
      <c r="D27" s="81">
        <v>20160</v>
      </c>
      <c r="E27">
        <v>22</v>
      </c>
      <c r="F27" s="12">
        <f>SUM(F26,D27)</f>
        <v>345575</v>
      </c>
      <c r="G27" s="83">
        <f>F27/183</f>
        <v>1888.3879781420765</v>
      </c>
    </row>
    <row r="28" spans="4:7" ht="12.75">
      <c r="D28" s="81">
        <v>12000</v>
      </c>
      <c r="E28" s="82">
        <v>22</v>
      </c>
      <c r="F28" s="12">
        <f>SUM(F27,D28)</f>
        <v>357575</v>
      </c>
      <c r="G28" s="83">
        <f>F28/183</f>
        <v>1953.9617486338798</v>
      </c>
    </row>
    <row r="29" spans="4:7" ht="12.75">
      <c r="D29" s="32">
        <v>15250</v>
      </c>
      <c r="E29">
        <v>23</v>
      </c>
      <c r="F29" s="12">
        <f>SUM(F28,D29)</f>
        <v>372825</v>
      </c>
      <c r="G29" s="83">
        <f>F29/183</f>
        <v>2037.295081967213</v>
      </c>
    </row>
    <row r="30" spans="4:7" ht="12.75">
      <c r="D30" s="32">
        <v>9660</v>
      </c>
      <c r="E30">
        <v>23</v>
      </c>
      <c r="F30" s="12">
        <f>SUM(F29,D30)</f>
        <v>382485</v>
      </c>
      <c r="G30" s="83">
        <f>F30/183</f>
        <v>2090.0819672131147</v>
      </c>
    </row>
    <row r="33" ht="12.75">
      <c r="D33" s="84" t="s">
        <v>78</v>
      </c>
    </row>
    <row r="34" spans="4:7" ht="12.75">
      <c r="D34">
        <v>2200</v>
      </c>
      <c r="E34">
        <v>8</v>
      </c>
      <c r="F34" s="12">
        <f>SUM(F33,D34)</f>
        <v>2200</v>
      </c>
      <c r="G34">
        <f>F34/4</f>
        <v>550</v>
      </c>
    </row>
    <row r="35" spans="4:7" ht="12.75">
      <c r="D35">
        <v>0</v>
      </c>
      <c r="E35">
        <v>9</v>
      </c>
      <c r="F35" s="12">
        <f>SUM(F34,D35)</f>
        <v>2200</v>
      </c>
      <c r="G35">
        <f>F35/4</f>
        <v>550</v>
      </c>
    </row>
    <row r="36" spans="4:7" ht="12.75">
      <c r="D36">
        <v>0</v>
      </c>
      <c r="E36">
        <v>10</v>
      </c>
      <c r="F36" s="12">
        <f>SUM(F35,D36)</f>
        <v>2200</v>
      </c>
      <c r="G36">
        <f>F36/4</f>
        <v>550</v>
      </c>
    </row>
    <row r="37" spans="4:7" ht="12.75">
      <c r="D37" s="82">
        <v>278</v>
      </c>
      <c r="E37">
        <v>11</v>
      </c>
      <c r="F37" s="12">
        <f>SUM(F36,D37)</f>
        <v>2478</v>
      </c>
      <c r="G37" s="83">
        <f>F37/4</f>
        <v>619.5</v>
      </c>
    </row>
    <row r="38" spans="4:7" ht="12.75">
      <c r="D38">
        <v>2995</v>
      </c>
      <c r="E38">
        <v>12</v>
      </c>
      <c r="F38" s="12">
        <f>SUM(F37,D38)</f>
        <v>5473</v>
      </c>
      <c r="G38" s="83">
        <f>F38/4</f>
        <v>1368.25</v>
      </c>
    </row>
    <row r="39" spans="4:7" ht="12.75">
      <c r="D39">
        <v>0</v>
      </c>
      <c r="E39">
        <v>13</v>
      </c>
      <c r="F39" s="12">
        <f>SUM(F38,D39)</f>
        <v>5473</v>
      </c>
      <c r="G39" s="83">
        <f>F39/4</f>
        <v>1368.25</v>
      </c>
    </row>
    <row r="40" spans="4:7" ht="12.75">
      <c r="D40">
        <v>0</v>
      </c>
      <c r="E40">
        <v>14</v>
      </c>
      <c r="F40" s="12">
        <f>SUM(F39,D40)</f>
        <v>5473</v>
      </c>
      <c r="G40" s="83">
        <f>F40/4</f>
        <v>1368.25</v>
      </c>
    </row>
    <row r="41" spans="4:7" ht="12.75">
      <c r="D41">
        <v>2000</v>
      </c>
      <c r="E41">
        <v>15</v>
      </c>
      <c r="F41" s="12">
        <f>SUM(F40,D41)</f>
        <v>7473</v>
      </c>
      <c r="G41" s="83">
        <f>F41/4</f>
        <v>1868.25</v>
      </c>
    </row>
    <row r="42" spans="4:7" ht="12.75">
      <c r="D42">
        <v>3250</v>
      </c>
      <c r="E42">
        <v>16</v>
      </c>
      <c r="F42" s="12">
        <f>SUM(F41,D42)</f>
        <v>10723</v>
      </c>
      <c r="G42" s="83">
        <f>F42/4</f>
        <v>2680.75</v>
      </c>
    </row>
    <row r="43" spans="4:7" ht="12.75">
      <c r="D43">
        <v>1439</v>
      </c>
      <c r="E43">
        <v>17</v>
      </c>
      <c r="F43" s="12">
        <f>SUM(F42,D43)</f>
        <v>12162</v>
      </c>
      <c r="G43" s="83">
        <f>F43/4</f>
        <v>3040.5</v>
      </c>
    </row>
    <row r="46" ht="12.75">
      <c r="D46" s="84" t="s">
        <v>79</v>
      </c>
    </row>
    <row r="47" spans="4:7" ht="12.75">
      <c r="D47" s="12">
        <v>200</v>
      </c>
      <c r="E47">
        <v>10</v>
      </c>
      <c r="F47" s="12">
        <f>SUM(F46,D47)</f>
        <v>200</v>
      </c>
      <c r="G47">
        <f>F47/2</f>
        <v>100</v>
      </c>
    </row>
    <row r="48" spans="4:7" ht="12.75">
      <c r="D48">
        <v>770</v>
      </c>
      <c r="E48">
        <v>11</v>
      </c>
      <c r="F48" s="12">
        <f>SUM(F47,D48)</f>
        <v>970</v>
      </c>
      <c r="G48">
        <f>F48/2</f>
        <v>485</v>
      </c>
    </row>
    <row r="49" spans="4:7" ht="12.75">
      <c r="D49">
        <v>0</v>
      </c>
      <c r="E49">
        <v>12</v>
      </c>
      <c r="F49" s="12">
        <f aca="true" t="shared" si="0" ref="F49:F60">SUM(F48,D49)</f>
        <v>970</v>
      </c>
      <c r="G49">
        <f aca="true" t="shared" si="1" ref="G49:G60">F49/2</f>
        <v>485</v>
      </c>
    </row>
    <row r="50" spans="4:7" ht="12.75">
      <c r="D50">
        <v>0</v>
      </c>
      <c r="E50">
        <v>13</v>
      </c>
      <c r="F50" s="12">
        <f t="shared" si="0"/>
        <v>970</v>
      </c>
      <c r="G50">
        <f t="shared" si="1"/>
        <v>485</v>
      </c>
    </row>
    <row r="51" spans="4:7" ht="12.75">
      <c r="D51">
        <v>1080</v>
      </c>
      <c r="E51">
        <v>14</v>
      </c>
      <c r="F51" s="12">
        <f t="shared" si="0"/>
        <v>2050</v>
      </c>
      <c r="G51">
        <f t="shared" si="1"/>
        <v>1025</v>
      </c>
    </row>
    <row r="52" spans="4:7" ht="12.75">
      <c r="D52">
        <v>0</v>
      </c>
      <c r="E52">
        <v>15</v>
      </c>
      <c r="F52" s="12">
        <f t="shared" si="0"/>
        <v>2050</v>
      </c>
      <c r="G52">
        <f t="shared" si="1"/>
        <v>1025</v>
      </c>
    </row>
    <row r="53" spans="4:7" ht="12.75">
      <c r="D53">
        <v>576</v>
      </c>
      <c r="E53">
        <v>16</v>
      </c>
      <c r="F53" s="12">
        <f t="shared" si="0"/>
        <v>2626</v>
      </c>
      <c r="G53">
        <f t="shared" si="1"/>
        <v>1313</v>
      </c>
    </row>
    <row r="54" spans="4:7" ht="12.75">
      <c r="D54">
        <v>0</v>
      </c>
      <c r="E54">
        <v>17</v>
      </c>
      <c r="F54" s="12">
        <f t="shared" si="0"/>
        <v>2626</v>
      </c>
      <c r="G54">
        <f t="shared" si="1"/>
        <v>1313</v>
      </c>
    </row>
    <row r="55" spans="4:7" ht="12.75">
      <c r="D55">
        <v>0</v>
      </c>
      <c r="E55">
        <v>18</v>
      </c>
      <c r="F55" s="12">
        <f t="shared" si="0"/>
        <v>2626</v>
      </c>
      <c r="G55">
        <f t="shared" si="1"/>
        <v>1313</v>
      </c>
    </row>
    <row r="56" spans="4:7" ht="12.75">
      <c r="D56">
        <v>688</v>
      </c>
      <c r="E56">
        <v>19</v>
      </c>
      <c r="F56" s="12">
        <f t="shared" si="0"/>
        <v>3314</v>
      </c>
      <c r="G56">
        <f t="shared" si="1"/>
        <v>1657</v>
      </c>
    </row>
    <row r="57" spans="4:7" ht="12.75">
      <c r="D57">
        <v>645</v>
      </c>
      <c r="E57">
        <v>20</v>
      </c>
      <c r="F57" s="12">
        <f t="shared" si="0"/>
        <v>3959</v>
      </c>
      <c r="G57" s="83">
        <f t="shared" si="1"/>
        <v>1979.5</v>
      </c>
    </row>
    <row r="58" spans="4:7" ht="12.75">
      <c r="D58" s="85">
        <v>898</v>
      </c>
      <c r="E58">
        <v>21</v>
      </c>
      <c r="F58" s="12">
        <f t="shared" si="0"/>
        <v>4857</v>
      </c>
      <c r="G58" s="83">
        <f t="shared" si="1"/>
        <v>2428.5</v>
      </c>
    </row>
    <row r="59" spans="4:7" ht="12.75">
      <c r="D59" s="85">
        <v>480</v>
      </c>
      <c r="E59">
        <v>21</v>
      </c>
      <c r="F59" s="12">
        <f t="shared" si="0"/>
        <v>5337</v>
      </c>
      <c r="G59" s="83">
        <f t="shared" si="1"/>
        <v>2668.5</v>
      </c>
    </row>
    <row r="60" spans="4:7" ht="12.75">
      <c r="D60" s="82">
        <v>700</v>
      </c>
      <c r="E60">
        <v>23</v>
      </c>
      <c r="F60" s="12">
        <f t="shared" si="0"/>
        <v>6037</v>
      </c>
      <c r="G60" s="83">
        <f t="shared" si="1"/>
        <v>3018.5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525" verticalDpi="525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eholzer</dc:creator>
  <cp:keywords/>
  <dc:description/>
  <cp:lastModifiedBy>grishinv</cp:lastModifiedBy>
  <cp:lastPrinted>2006-03-15T13:10:05Z</cp:lastPrinted>
  <dcterms:created xsi:type="dcterms:W3CDTF">2006-03-15T10:57:19Z</dcterms:created>
  <dcterms:modified xsi:type="dcterms:W3CDTF">2006-06-12T15:19:39Z</dcterms:modified>
  <cp:category/>
  <cp:version/>
  <cp:contentType/>
  <cp:contentStatus/>
</cp:coreProperties>
</file>