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5480" windowHeight="11640" activeTab="0"/>
  </bookViews>
  <sheets>
    <sheet name="installation " sheetId="1" r:id="rId1"/>
    <sheet name="installation fibre" sheetId="2" r:id="rId2"/>
    <sheet name="IC--SEM--DAB" sheetId="3" r:id="rId3"/>
    <sheet name="longueur fibre" sheetId="4" r:id="rId4"/>
  </sheets>
  <definedNames/>
  <calcPr fullCalcOnLoad="1"/>
</workbook>
</file>

<file path=xl/sharedStrings.xml><?xml version="1.0" encoding="utf-8"?>
<sst xmlns="http://schemas.openxmlformats.org/spreadsheetml/2006/main" count="297" uniqueCount="129">
  <si>
    <t>VME Control</t>
  </si>
  <si>
    <t>Front end Q1-Q11</t>
  </si>
  <si>
    <t>Bat.</t>
  </si>
  <si>
    <t>Rack</t>
  </si>
  <si>
    <t>Chassis</t>
  </si>
  <si>
    <t>Local</t>
  </si>
  <si>
    <t>SR 1</t>
  </si>
  <si>
    <t>BY 02</t>
  </si>
  <si>
    <t>RR 13</t>
  </si>
  <si>
    <t>RR 17</t>
  </si>
  <si>
    <t>SR 2</t>
  </si>
  <si>
    <t xml:space="preserve">UA 23 </t>
  </si>
  <si>
    <t>BY 06</t>
  </si>
  <si>
    <t xml:space="preserve">UA 27 </t>
  </si>
  <si>
    <t>BY 03</t>
  </si>
  <si>
    <t>UJ 33</t>
  </si>
  <si>
    <t xml:space="preserve">UA 43 </t>
  </si>
  <si>
    <t xml:space="preserve">UA 47 </t>
  </si>
  <si>
    <t>SR 5</t>
  </si>
  <si>
    <t>RR 53</t>
  </si>
  <si>
    <t>RR 57</t>
  </si>
  <si>
    <t>SR 6</t>
  </si>
  <si>
    <t xml:space="preserve">UA 63 </t>
  </si>
  <si>
    <t xml:space="preserve">UA 67 </t>
  </si>
  <si>
    <t>SR 7</t>
  </si>
  <si>
    <t>RR 73</t>
  </si>
  <si>
    <t>BY 01</t>
  </si>
  <si>
    <t>RR 77</t>
  </si>
  <si>
    <t>SR 8</t>
  </si>
  <si>
    <t xml:space="preserve">UA 83 </t>
  </si>
  <si>
    <t>BY 05</t>
  </si>
  <si>
    <t xml:space="preserve">UA 87 </t>
  </si>
  <si>
    <t>Total</t>
  </si>
  <si>
    <t>Fibres</t>
  </si>
  <si>
    <t>spare</t>
  </si>
  <si>
    <t>BJBHT</t>
  </si>
  <si>
    <t>Patch</t>
  </si>
  <si>
    <t>BJBAP</t>
  </si>
  <si>
    <t>SR 32</t>
  </si>
  <si>
    <t>E</t>
  </si>
  <si>
    <t>BY 12</t>
  </si>
  <si>
    <t>BY 09</t>
  </si>
  <si>
    <t>BY 07</t>
  </si>
  <si>
    <t>CFC</t>
  </si>
  <si>
    <t>Arc</t>
  </si>
  <si>
    <t>DAB</t>
  </si>
  <si>
    <t>Fibre</t>
  </si>
  <si>
    <t>Comb</t>
  </si>
  <si>
    <t>VME</t>
  </si>
  <si>
    <t>SS</t>
  </si>
  <si>
    <t>pos</t>
  </si>
  <si>
    <t>Inst.</t>
  </si>
  <si>
    <t>riques.</t>
  </si>
  <si>
    <t>Minitube</t>
  </si>
  <si>
    <t>Beam Loss LHC system  installation</t>
  </si>
  <si>
    <t>Tot</t>
  </si>
  <si>
    <t>SEM</t>
  </si>
  <si>
    <t>Beam Loss LHC system installation</t>
  </si>
  <si>
    <t>IC</t>
  </si>
  <si>
    <t>ARC left</t>
  </si>
  <si>
    <t>ARC rigth</t>
  </si>
  <si>
    <t>Total IC</t>
  </si>
  <si>
    <t>Total SEM</t>
  </si>
  <si>
    <t>BY.12L--33L</t>
  </si>
  <si>
    <t>BY.12R--34R</t>
  </si>
  <si>
    <t xml:space="preserve">    Front end Q12 - Q34</t>
  </si>
  <si>
    <t>Front end Q1 - Q11</t>
  </si>
  <si>
    <t>SX 4</t>
  </si>
  <si>
    <t>Point</t>
  </si>
  <si>
    <t>CPU SS</t>
  </si>
  <si>
    <t>CPU rigth</t>
  </si>
  <si>
    <t xml:space="preserve">CPU left </t>
  </si>
  <si>
    <t>BLMA Q4 --- Q33</t>
  </si>
  <si>
    <t>BLMS   BLMS*  BLMC</t>
  </si>
  <si>
    <t xml:space="preserve">          SS left</t>
  </si>
  <si>
    <t xml:space="preserve">          SS rigth</t>
  </si>
  <si>
    <t>TOTAL DAB</t>
  </si>
  <si>
    <t xml:space="preserve">Ionisation chamber and SEM </t>
  </si>
  <si>
    <t>TOTAL CFC</t>
  </si>
  <si>
    <t>Tunnel</t>
  </si>
  <si>
    <t>New</t>
  </si>
  <si>
    <t>old</t>
  </si>
  <si>
    <t>Via US??</t>
  </si>
  <si>
    <t>Surface</t>
  </si>
  <si>
    <t>BLMA Q4 --- Q34</t>
  </si>
  <si>
    <t>VME 1</t>
  </si>
  <si>
    <t>VME 2</t>
  </si>
  <si>
    <t>VME 3</t>
  </si>
  <si>
    <t>left</t>
  </si>
  <si>
    <t>right</t>
  </si>
  <si>
    <t>VME2</t>
  </si>
  <si>
    <t>VME1-3</t>
  </si>
  <si>
    <t>tot</t>
  </si>
  <si>
    <t>Crate</t>
  </si>
  <si>
    <t>L</t>
  </si>
  <si>
    <t>R</t>
  </si>
  <si>
    <t>Front end</t>
  </si>
  <si>
    <t xml:space="preserve">     Q12-Q33L/Q34R</t>
  </si>
  <si>
    <t>25/7/2005</t>
  </si>
  <si>
    <t xml:space="preserve"> left</t>
  </si>
  <si>
    <t xml:space="preserve"> SS</t>
  </si>
  <si>
    <t>rigth</t>
  </si>
  <si>
    <t>CFC and DAB</t>
  </si>
  <si>
    <t>22/7/2005</t>
  </si>
  <si>
    <t>Nombre et logueur de patchcord fibre optique</t>
  </si>
  <si>
    <t>nombres de fibres</t>
  </si>
  <si>
    <t>longueur</t>
  </si>
  <si>
    <t>a</t>
  </si>
  <si>
    <t>b</t>
  </si>
  <si>
    <t>c</t>
  </si>
  <si>
    <t>d</t>
  </si>
  <si>
    <t>e</t>
  </si>
  <si>
    <t>groupement par longueur</t>
  </si>
  <si>
    <t>10+12+12+12</t>
  </si>
  <si>
    <r>
      <t xml:space="preserve">(337, 402, </t>
    </r>
    <r>
      <rPr>
        <sz val="10"/>
        <color indexed="10"/>
        <rFont val="Arial"/>
        <family val="2"/>
      </rPr>
      <t>402</t>
    </r>
    <r>
      <rPr>
        <sz val="10"/>
        <color indexed="12"/>
        <rFont val="Arial"/>
        <family val="2"/>
      </rPr>
      <t>)</t>
    </r>
  </si>
  <si>
    <t>16+10+64</t>
  </si>
  <si>
    <t>12+12+16+10</t>
  </si>
  <si>
    <t>1 bleu</t>
  </si>
  <si>
    <t>2 orange</t>
  </si>
  <si>
    <t>3 rouge</t>
  </si>
  <si>
    <t>400 cm</t>
  </si>
  <si>
    <t>500 cm</t>
  </si>
  <si>
    <t>600 cm</t>
  </si>
  <si>
    <t>Longueurs prises sur le plan avec 50 cm en plus</t>
  </si>
  <si>
    <t>cm</t>
  </si>
  <si>
    <r>
      <t>(</t>
    </r>
    <r>
      <rPr>
        <sz val="10"/>
        <color indexed="12"/>
        <rFont val="Arial"/>
        <family val="2"/>
      </rPr>
      <t>424, 446</t>
    </r>
    <r>
      <rPr>
        <sz val="10"/>
        <rFont val="Arial"/>
        <family val="0"/>
      </rPr>
      <t>,</t>
    </r>
    <r>
      <rPr>
        <sz val="10"/>
        <color indexed="53"/>
        <rFont val="Arial"/>
        <family val="2"/>
      </rPr>
      <t xml:space="preserve"> 447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468</t>
    </r>
    <r>
      <rPr>
        <sz val="10"/>
        <rFont val="Arial"/>
        <family val="0"/>
      </rPr>
      <t>)</t>
    </r>
  </si>
  <si>
    <r>
      <t>(</t>
    </r>
    <r>
      <rPr>
        <sz val="10"/>
        <color indexed="53"/>
        <rFont val="Arial"/>
        <family val="2"/>
      </rPr>
      <t>512, 534, 556, 580</t>
    </r>
    <r>
      <rPr>
        <sz val="10"/>
        <rFont val="Arial"/>
        <family val="0"/>
      </rPr>
      <t>)</t>
    </r>
  </si>
  <si>
    <t>sem</t>
  </si>
  <si>
    <t>total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</si>
</sst>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[$-409]dddd\,\ mmmm\ dd\,\ yyyy"/>
    <numFmt numFmtId="198" formatCode="[$-40C]dd\-mmm\-yy;@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2" xfId="0" applyNumberFormat="1" applyFont="1" applyBorder="1" applyAlignment="1">
      <alignment horizontal="center"/>
    </xf>
    <xf numFmtId="188" fontId="0" fillId="4" borderId="2" xfId="0" applyNumberFormat="1" applyFont="1" applyFill="1" applyBorder="1" applyAlignment="1">
      <alignment horizontal="center"/>
    </xf>
    <xf numFmtId="188" fontId="0" fillId="4" borderId="0" xfId="0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198" fontId="5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6">
      <selection activeCell="E46" sqref="E46"/>
    </sheetView>
  </sheetViews>
  <sheetFormatPr defaultColWidth="9.140625" defaultRowHeight="12.75"/>
  <cols>
    <col min="1" max="1" width="10.140625" style="0" customWidth="1"/>
    <col min="2" max="2" width="3.28125" style="0" customWidth="1"/>
    <col min="3" max="3" width="6.28125" style="0" customWidth="1"/>
    <col min="4" max="4" width="4.8515625" style="0" customWidth="1"/>
    <col min="5" max="5" width="6.140625" style="0" customWidth="1"/>
    <col min="6" max="6" width="5.28125" style="28" customWidth="1"/>
    <col min="7" max="7" width="5.57421875" style="0" customWidth="1"/>
    <col min="8" max="9" width="6.140625" style="0" customWidth="1"/>
    <col min="10" max="10" width="5.00390625" style="9" customWidth="1"/>
    <col min="11" max="11" width="6.421875" style="0" customWidth="1"/>
    <col min="12" max="12" width="7.7109375" style="9" customWidth="1"/>
    <col min="13" max="13" width="6.421875" style="6" customWidth="1"/>
    <col min="14" max="14" width="6.14062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5.00390625" style="0" customWidth="1"/>
    <col min="19" max="19" width="6.57421875" style="0" customWidth="1"/>
    <col min="20" max="20" width="6.8515625" style="0" customWidth="1"/>
    <col min="21" max="21" width="5.28125" style="0" customWidth="1"/>
    <col min="22" max="22" width="5.57421875" style="0" customWidth="1"/>
    <col min="23" max="23" width="5.8515625" style="0" customWidth="1"/>
    <col min="24" max="24" width="5.57421875" style="0" customWidth="1"/>
    <col min="25" max="25" width="6.140625" style="0" customWidth="1"/>
    <col min="26" max="26" width="7.28125" style="0" customWidth="1"/>
  </cols>
  <sheetData>
    <row r="1" spans="1:11" ht="18">
      <c r="A1" s="119">
        <v>38931</v>
      </c>
      <c r="B1" s="33"/>
      <c r="I1" s="1"/>
      <c r="J1" s="87" t="s">
        <v>57</v>
      </c>
      <c r="K1" s="1"/>
    </row>
    <row r="4" spans="5:23" s="40" customFormat="1" ht="12.75">
      <c r="E4" s="40" t="s">
        <v>0</v>
      </c>
      <c r="F4" s="106"/>
      <c r="J4" s="39"/>
      <c r="L4" s="92"/>
      <c r="M4" s="52"/>
      <c r="N4" s="52"/>
      <c r="O4" s="52"/>
      <c r="P4" s="52" t="s">
        <v>1</v>
      </c>
      <c r="U4" s="109"/>
      <c r="W4" s="52" t="s">
        <v>96</v>
      </c>
    </row>
    <row r="5" spans="6:24" s="40" customFormat="1" ht="12.75">
      <c r="F5" s="106"/>
      <c r="J5" s="39"/>
      <c r="L5" s="92"/>
      <c r="M5" s="52"/>
      <c r="N5" s="52"/>
      <c r="O5" s="52"/>
      <c r="P5" s="52"/>
      <c r="Q5" s="36"/>
      <c r="S5" s="52"/>
      <c r="U5" s="109"/>
      <c r="V5" s="52" t="s">
        <v>97</v>
      </c>
      <c r="X5" s="39"/>
    </row>
    <row r="6" spans="6:24" s="24" customFormat="1" ht="15">
      <c r="F6" s="108"/>
      <c r="J6" s="42"/>
      <c r="L6" s="54"/>
      <c r="M6" s="41"/>
      <c r="N6" s="41"/>
      <c r="O6" s="41"/>
      <c r="P6" s="41"/>
      <c r="Q6" s="46"/>
      <c r="S6" s="41"/>
      <c r="U6" s="55"/>
      <c r="V6" s="107"/>
      <c r="X6" s="42"/>
    </row>
    <row r="7" spans="1:25" s="40" customFormat="1" ht="12.75">
      <c r="A7" s="10" t="s">
        <v>2</v>
      </c>
      <c r="B7" s="10"/>
      <c r="C7" s="10" t="s">
        <v>3</v>
      </c>
      <c r="D7" s="10" t="s">
        <v>48</v>
      </c>
      <c r="E7" s="10" t="s">
        <v>47</v>
      </c>
      <c r="F7" s="38" t="s">
        <v>45</v>
      </c>
      <c r="G7" s="39" t="s">
        <v>43</v>
      </c>
      <c r="H7" s="39" t="s">
        <v>46</v>
      </c>
      <c r="I7" s="49" t="s">
        <v>58</v>
      </c>
      <c r="J7" s="88" t="s">
        <v>56</v>
      </c>
      <c r="K7" s="39" t="s">
        <v>45</v>
      </c>
      <c r="L7" s="92" t="s">
        <v>45</v>
      </c>
      <c r="M7" s="39" t="s">
        <v>36</v>
      </c>
      <c r="N7" s="39" t="s">
        <v>43</v>
      </c>
      <c r="O7" s="39" t="s">
        <v>43</v>
      </c>
      <c r="P7" s="39" t="s">
        <v>46</v>
      </c>
      <c r="Q7" s="50" t="s">
        <v>58</v>
      </c>
      <c r="R7" s="51" t="s">
        <v>56</v>
      </c>
      <c r="S7" s="39" t="s">
        <v>5</v>
      </c>
      <c r="T7" s="10" t="s">
        <v>3</v>
      </c>
      <c r="U7" s="92" t="s">
        <v>93</v>
      </c>
      <c r="V7" s="10" t="s">
        <v>93</v>
      </c>
      <c r="W7" s="39" t="s">
        <v>43</v>
      </c>
      <c r="X7" s="39" t="s">
        <v>46</v>
      </c>
      <c r="Y7" s="50" t="s">
        <v>58</v>
      </c>
    </row>
    <row r="8" spans="6:24" s="99" customFormat="1" ht="11.25">
      <c r="F8" s="100" t="s">
        <v>92</v>
      </c>
      <c r="G8" s="100" t="s">
        <v>92</v>
      </c>
      <c r="H8" s="101" t="s">
        <v>92</v>
      </c>
      <c r="I8" s="100" t="s">
        <v>92</v>
      </c>
      <c r="J8" s="100" t="s">
        <v>92</v>
      </c>
      <c r="K8" s="101" t="s">
        <v>90</v>
      </c>
      <c r="L8" s="103" t="s">
        <v>91</v>
      </c>
      <c r="M8" s="102" t="s">
        <v>37</v>
      </c>
      <c r="N8" s="102" t="s">
        <v>91</v>
      </c>
      <c r="O8" s="102" t="s">
        <v>90</v>
      </c>
      <c r="P8" s="97"/>
      <c r="S8" s="97"/>
      <c r="U8" s="101" t="s">
        <v>49</v>
      </c>
      <c r="V8" s="104" t="s">
        <v>44</v>
      </c>
      <c r="W8" s="102" t="s">
        <v>91</v>
      </c>
      <c r="X8" s="102"/>
    </row>
    <row r="9" spans="6:24" s="99" customFormat="1" ht="11.25">
      <c r="F9" s="105"/>
      <c r="I9" s="101"/>
      <c r="J9" s="102"/>
      <c r="K9" s="101"/>
      <c r="L9" s="103"/>
      <c r="M9" s="102" t="s">
        <v>35</v>
      </c>
      <c r="N9" s="97"/>
      <c r="O9" s="97"/>
      <c r="P9" s="97"/>
      <c r="S9" s="97"/>
      <c r="V9" s="104" t="s">
        <v>35</v>
      </c>
      <c r="W9" s="97"/>
      <c r="X9" s="102"/>
    </row>
    <row r="10" spans="11:24" ht="12.75">
      <c r="K10" s="24"/>
      <c r="L10" s="54"/>
      <c r="N10" s="6"/>
      <c r="O10" s="6"/>
      <c r="P10" s="6"/>
      <c r="S10" s="6"/>
      <c r="V10" s="5"/>
      <c r="W10" s="6"/>
      <c r="X10" s="9"/>
    </row>
    <row r="11" spans="1:25" ht="12.75">
      <c r="A11" s="10" t="s">
        <v>6</v>
      </c>
      <c r="B11" s="25" t="s">
        <v>94</v>
      </c>
      <c r="C11" s="8" t="s">
        <v>7</v>
      </c>
      <c r="D11" s="8">
        <v>3</v>
      </c>
      <c r="E11" s="8">
        <v>3</v>
      </c>
      <c r="F11" s="29">
        <v>41</v>
      </c>
      <c r="G11" s="8">
        <f>SUM(N11:O12,W11:W12)</f>
        <v>81</v>
      </c>
      <c r="H11" s="8">
        <f>P11+P12+X11+X12</f>
        <v>166</v>
      </c>
      <c r="I11" s="43">
        <f>Q11+Q12+Y11+Y12</f>
        <v>460</v>
      </c>
      <c r="J11" s="66">
        <f>R11+R12</f>
        <v>14</v>
      </c>
      <c r="K11" s="93">
        <f>O11/2</f>
        <v>5</v>
      </c>
      <c r="L11" s="94">
        <f>SUM(N11+W11)/2</f>
        <v>15</v>
      </c>
      <c r="M11" s="9">
        <v>19</v>
      </c>
      <c r="N11" s="9">
        <v>8</v>
      </c>
      <c r="O11" s="9">
        <v>10</v>
      </c>
      <c r="P11" s="9">
        <f>M11*2</f>
        <v>38</v>
      </c>
      <c r="Q11" s="43">
        <v>93</v>
      </c>
      <c r="R11" s="44">
        <v>7</v>
      </c>
      <c r="S11" s="9" t="s">
        <v>8</v>
      </c>
      <c r="T11" s="8" t="s">
        <v>7</v>
      </c>
      <c r="U11" s="8">
        <v>2</v>
      </c>
      <c r="V11" s="7">
        <v>22</v>
      </c>
      <c r="W11" s="9">
        <v>22</v>
      </c>
      <c r="X11" s="9">
        <f>V11*2</f>
        <v>44</v>
      </c>
      <c r="Y11" s="45">
        <v>134</v>
      </c>
    </row>
    <row r="12" spans="1:25" ht="12.75">
      <c r="A12" s="10"/>
      <c r="B12" s="25" t="s">
        <v>95</v>
      </c>
      <c r="C12" s="8"/>
      <c r="F12" s="29"/>
      <c r="G12" s="8"/>
      <c r="H12" s="8"/>
      <c r="I12" s="43"/>
      <c r="J12" s="66"/>
      <c r="K12" s="93">
        <f>O12/2</f>
        <v>5</v>
      </c>
      <c r="L12" s="95">
        <f>SUM(N12+W12)/2</f>
        <v>15.5</v>
      </c>
      <c r="M12" s="9">
        <v>19</v>
      </c>
      <c r="N12" s="9">
        <v>8</v>
      </c>
      <c r="O12" s="9">
        <v>10</v>
      </c>
      <c r="P12" s="9">
        <f>M12*2</f>
        <v>38</v>
      </c>
      <c r="Q12" s="43">
        <v>93</v>
      </c>
      <c r="R12" s="44">
        <v>7</v>
      </c>
      <c r="S12" s="9" t="s">
        <v>9</v>
      </c>
      <c r="T12" s="8" t="s">
        <v>7</v>
      </c>
      <c r="U12" s="8">
        <v>2</v>
      </c>
      <c r="V12" s="7">
        <v>23</v>
      </c>
      <c r="W12" s="9">
        <v>23</v>
      </c>
      <c r="X12" s="9">
        <f>V12*2</f>
        <v>46</v>
      </c>
      <c r="Y12" s="45">
        <v>140</v>
      </c>
    </row>
    <row r="13" spans="1:25" ht="12.75">
      <c r="A13" s="10"/>
      <c r="B13" s="25"/>
      <c r="C13" s="8"/>
      <c r="D13" s="8"/>
      <c r="E13" s="8"/>
      <c r="F13" s="29"/>
      <c r="G13" s="8"/>
      <c r="H13" s="8"/>
      <c r="I13" s="43"/>
      <c r="J13" s="66"/>
      <c r="K13" s="93"/>
      <c r="L13" s="94"/>
      <c r="M13" s="9"/>
      <c r="N13" s="9"/>
      <c r="O13" s="9"/>
      <c r="P13" s="9"/>
      <c r="Q13" s="8"/>
      <c r="R13" s="44"/>
      <c r="S13" s="9"/>
      <c r="T13" s="8"/>
      <c r="U13" s="8"/>
      <c r="V13" s="7"/>
      <c r="W13" s="9"/>
      <c r="X13" s="9"/>
      <c r="Y13" s="46"/>
    </row>
    <row r="14" spans="1:25" ht="12.75">
      <c r="A14" s="10" t="s">
        <v>10</v>
      </c>
      <c r="B14" s="25" t="s">
        <v>94</v>
      </c>
      <c r="C14" s="8" t="s">
        <v>7</v>
      </c>
      <c r="D14" s="8">
        <v>3</v>
      </c>
      <c r="E14" s="8">
        <v>3</v>
      </c>
      <c r="F14" s="29">
        <v>44</v>
      </c>
      <c r="G14" s="8">
        <f>SUM(N14:O15,W14:W15)</f>
        <v>87</v>
      </c>
      <c r="H14" s="8">
        <f>P14+P15+X14+X15</f>
        <v>174</v>
      </c>
      <c r="I14" s="43">
        <f>Q14+Q15+Y14+Y15</f>
        <v>465</v>
      </c>
      <c r="J14" s="66">
        <f>R14+R15</f>
        <v>46</v>
      </c>
      <c r="K14" s="93">
        <f>O14/2</f>
        <v>7</v>
      </c>
      <c r="L14" s="94">
        <f>SUM(N14+W14)/2</f>
        <v>15</v>
      </c>
      <c r="M14" s="9">
        <v>22</v>
      </c>
      <c r="N14" s="9">
        <v>8</v>
      </c>
      <c r="O14" s="9">
        <v>14</v>
      </c>
      <c r="P14" s="9">
        <f>M14*2</f>
        <v>44</v>
      </c>
      <c r="Q14" s="43">
        <v>101</v>
      </c>
      <c r="R14" s="44">
        <v>28</v>
      </c>
      <c r="S14" s="9" t="s">
        <v>11</v>
      </c>
      <c r="T14" s="25" t="s">
        <v>42</v>
      </c>
      <c r="U14" s="8">
        <v>3</v>
      </c>
      <c r="V14" s="7">
        <v>22</v>
      </c>
      <c r="W14" s="9">
        <v>22</v>
      </c>
      <c r="X14" s="9">
        <f>V14*2</f>
        <v>44</v>
      </c>
      <c r="Y14" s="45">
        <v>134</v>
      </c>
    </row>
    <row r="15" spans="1:25" ht="12.75">
      <c r="A15" s="10"/>
      <c r="B15" s="25" t="s">
        <v>95</v>
      </c>
      <c r="C15" s="8"/>
      <c r="F15" s="29"/>
      <c r="G15" s="8"/>
      <c r="H15" s="8"/>
      <c r="I15" s="43"/>
      <c r="J15" s="66"/>
      <c r="K15" s="93">
        <f>O15/2</f>
        <v>6</v>
      </c>
      <c r="L15" s="95">
        <f>SUM(N15+W15)/2</f>
        <v>15.5</v>
      </c>
      <c r="M15" s="9">
        <v>20</v>
      </c>
      <c r="N15" s="9">
        <v>8</v>
      </c>
      <c r="O15" s="9">
        <v>12</v>
      </c>
      <c r="P15" s="9">
        <f>M15*2</f>
        <v>40</v>
      </c>
      <c r="Q15" s="43">
        <v>90</v>
      </c>
      <c r="R15" s="44">
        <v>18</v>
      </c>
      <c r="S15" s="9" t="s">
        <v>13</v>
      </c>
      <c r="T15" s="8" t="s">
        <v>14</v>
      </c>
      <c r="U15" s="8">
        <v>2</v>
      </c>
      <c r="V15" s="7">
        <v>23</v>
      </c>
      <c r="W15" s="9">
        <v>23</v>
      </c>
      <c r="X15" s="9">
        <f>V15*2</f>
        <v>46</v>
      </c>
      <c r="Y15" s="45">
        <v>140</v>
      </c>
    </row>
    <row r="16" spans="1:25" ht="12.75">
      <c r="A16" s="10"/>
      <c r="B16" s="25"/>
      <c r="C16" s="8"/>
      <c r="D16" s="8"/>
      <c r="E16" s="8"/>
      <c r="F16" s="29"/>
      <c r="G16" s="8"/>
      <c r="H16" s="8"/>
      <c r="I16" s="43"/>
      <c r="J16" s="66"/>
      <c r="K16" s="93"/>
      <c r="L16" s="94"/>
      <c r="M16" s="9"/>
      <c r="N16" s="9"/>
      <c r="O16" s="9"/>
      <c r="P16" s="9"/>
      <c r="Q16" s="8"/>
      <c r="R16" s="44"/>
      <c r="S16" s="9"/>
      <c r="T16" s="8"/>
      <c r="U16" s="8"/>
      <c r="V16" s="7"/>
      <c r="W16" s="9"/>
      <c r="X16" s="9"/>
      <c r="Y16" s="46"/>
    </row>
    <row r="17" spans="1:25" ht="12.75">
      <c r="A17" s="10" t="s">
        <v>38</v>
      </c>
      <c r="B17" s="25" t="s">
        <v>94</v>
      </c>
      <c r="C17" s="8" t="s">
        <v>7</v>
      </c>
      <c r="D17" s="8">
        <v>3</v>
      </c>
      <c r="E17" s="8">
        <v>3</v>
      </c>
      <c r="F17" s="29">
        <v>39</v>
      </c>
      <c r="G17" s="8">
        <f>SUM(N17:O18,W17:W18)</f>
        <v>77</v>
      </c>
      <c r="H17" s="8">
        <f>P17+P18+X17+X18</f>
        <v>154</v>
      </c>
      <c r="I17" s="43">
        <f>Q17+Q18+Y17+Y18</f>
        <v>442</v>
      </c>
      <c r="J17" s="66">
        <f>R17+R18</f>
        <v>28</v>
      </c>
      <c r="K17" s="93">
        <f>O17/2</f>
        <v>4</v>
      </c>
      <c r="L17" s="94">
        <f>SUM(N17+W17)/2</f>
        <v>15</v>
      </c>
      <c r="M17" s="9">
        <v>16</v>
      </c>
      <c r="N17" s="9">
        <v>8</v>
      </c>
      <c r="O17" s="9">
        <v>8</v>
      </c>
      <c r="P17" s="9">
        <f>M17*2</f>
        <v>32</v>
      </c>
      <c r="Q17" s="43">
        <v>86</v>
      </c>
      <c r="R17" s="44">
        <v>14</v>
      </c>
      <c r="S17" s="9" t="s">
        <v>15</v>
      </c>
      <c r="T17" s="8" t="s">
        <v>7</v>
      </c>
      <c r="U17" s="8">
        <v>2</v>
      </c>
      <c r="V17" s="7">
        <v>22</v>
      </c>
      <c r="W17" s="9">
        <v>22</v>
      </c>
      <c r="X17" s="9">
        <f>V17*2</f>
        <v>44</v>
      </c>
      <c r="Y17" s="45">
        <v>132</v>
      </c>
    </row>
    <row r="18" spans="1:25" ht="12.75">
      <c r="A18" s="10"/>
      <c r="B18" s="25" t="s">
        <v>95</v>
      </c>
      <c r="C18" s="8"/>
      <c r="F18" s="29"/>
      <c r="G18" s="8"/>
      <c r="H18" s="8"/>
      <c r="I18" s="43"/>
      <c r="J18" s="66"/>
      <c r="K18" s="93">
        <f>O18/2</f>
        <v>4</v>
      </c>
      <c r="L18" s="95">
        <f>SUM(N18+W18)/2</f>
        <v>15.5</v>
      </c>
      <c r="M18" s="9">
        <v>16</v>
      </c>
      <c r="N18" s="9">
        <v>8</v>
      </c>
      <c r="O18" s="9">
        <v>8</v>
      </c>
      <c r="P18" s="9">
        <f>M18*2</f>
        <v>32</v>
      </c>
      <c r="Q18" s="43">
        <v>86</v>
      </c>
      <c r="R18" s="44">
        <v>14</v>
      </c>
      <c r="S18" s="9" t="s">
        <v>15</v>
      </c>
      <c r="T18" s="8" t="s">
        <v>7</v>
      </c>
      <c r="U18" s="8">
        <v>2</v>
      </c>
      <c r="V18" s="7">
        <v>23</v>
      </c>
      <c r="W18" s="9">
        <v>23</v>
      </c>
      <c r="X18" s="9">
        <f>V18*2</f>
        <v>46</v>
      </c>
      <c r="Y18" s="45">
        <v>138</v>
      </c>
    </row>
    <row r="19" spans="1:25" ht="12.75">
      <c r="A19" s="10"/>
      <c r="B19" s="25"/>
      <c r="C19" s="8"/>
      <c r="D19" s="8"/>
      <c r="E19" s="8"/>
      <c r="F19" s="29"/>
      <c r="G19" s="8"/>
      <c r="H19" s="8"/>
      <c r="I19" s="43"/>
      <c r="J19" s="66"/>
      <c r="K19" s="93"/>
      <c r="L19" s="94"/>
      <c r="M19" s="9"/>
      <c r="N19" s="9"/>
      <c r="O19" s="9"/>
      <c r="P19" s="9"/>
      <c r="Q19" s="8"/>
      <c r="R19" s="44"/>
      <c r="S19" s="9"/>
      <c r="T19" s="8"/>
      <c r="U19" s="8"/>
      <c r="V19" s="7"/>
      <c r="W19" s="9"/>
      <c r="X19" s="9"/>
      <c r="Y19" s="46"/>
    </row>
    <row r="20" spans="1:25" ht="12.75">
      <c r="A20" s="10" t="s">
        <v>67</v>
      </c>
      <c r="B20" s="25" t="s">
        <v>94</v>
      </c>
      <c r="C20" s="8" t="s">
        <v>39</v>
      </c>
      <c r="D20" s="8">
        <v>3</v>
      </c>
      <c r="E20" s="8">
        <v>3</v>
      </c>
      <c r="F20" s="29">
        <v>32</v>
      </c>
      <c r="G20" s="8">
        <f>SUM(N20:O21,W20:W21)</f>
        <v>61</v>
      </c>
      <c r="H20" s="8">
        <f>P20+P21+X20+X21</f>
        <v>122</v>
      </c>
      <c r="I20" s="43">
        <f>Q20+Q21+Y20+Y21</f>
        <v>366</v>
      </c>
      <c r="J20" s="66">
        <f>R20+R21</f>
        <v>0</v>
      </c>
      <c r="K20" s="96">
        <f>O20/2</f>
        <v>0.5</v>
      </c>
      <c r="L20" s="95">
        <f>SUM(N20+W20)/2</f>
        <v>14.5</v>
      </c>
      <c r="M20" s="9">
        <v>8</v>
      </c>
      <c r="N20" s="9">
        <v>7</v>
      </c>
      <c r="O20" s="9">
        <v>1</v>
      </c>
      <c r="P20" s="9">
        <f>M20*2</f>
        <v>16</v>
      </c>
      <c r="Q20" s="43">
        <v>48</v>
      </c>
      <c r="R20" s="44">
        <v>0</v>
      </c>
      <c r="S20" s="9" t="s">
        <v>16</v>
      </c>
      <c r="T20" s="25" t="s">
        <v>40</v>
      </c>
      <c r="U20" s="8">
        <v>1</v>
      </c>
      <c r="V20" s="7">
        <v>22</v>
      </c>
      <c r="W20" s="9">
        <v>22</v>
      </c>
      <c r="X20" s="9">
        <f>V20*2</f>
        <v>44</v>
      </c>
      <c r="Y20" s="45">
        <v>132</v>
      </c>
    </row>
    <row r="21" spans="1:25" ht="12.75">
      <c r="A21" s="10"/>
      <c r="B21" s="25" t="s">
        <v>95</v>
      </c>
      <c r="C21" s="8"/>
      <c r="G21" s="8"/>
      <c r="H21" s="8"/>
      <c r="I21" s="43"/>
      <c r="J21" s="66"/>
      <c r="K21" s="96">
        <f>O21/2</f>
        <v>0.5</v>
      </c>
      <c r="L21" s="94">
        <f>SUM(N21+W21)/2</f>
        <v>15</v>
      </c>
      <c r="M21" s="9">
        <v>8</v>
      </c>
      <c r="N21" s="9">
        <v>7</v>
      </c>
      <c r="O21" s="9">
        <v>1</v>
      </c>
      <c r="P21" s="9">
        <f>M21*2</f>
        <v>16</v>
      </c>
      <c r="Q21" s="43">
        <v>48</v>
      </c>
      <c r="R21" s="44">
        <v>0</v>
      </c>
      <c r="S21" s="9" t="s">
        <v>17</v>
      </c>
      <c r="T21" s="25" t="s">
        <v>41</v>
      </c>
      <c r="U21" s="8">
        <v>1</v>
      </c>
      <c r="V21" s="7">
        <v>23</v>
      </c>
      <c r="W21" s="9">
        <v>23</v>
      </c>
      <c r="X21" s="9">
        <f>V21*2</f>
        <v>46</v>
      </c>
      <c r="Y21" s="45">
        <v>138</v>
      </c>
    </row>
    <row r="22" spans="1:25" ht="12.75">
      <c r="A22" s="10"/>
      <c r="B22" s="25"/>
      <c r="C22" s="8"/>
      <c r="D22" s="8"/>
      <c r="E22" s="8"/>
      <c r="F22" s="29"/>
      <c r="G22" s="8"/>
      <c r="H22" s="8"/>
      <c r="I22" s="43"/>
      <c r="J22" s="66"/>
      <c r="K22" s="93"/>
      <c r="L22" s="94"/>
      <c r="M22" s="9"/>
      <c r="N22" s="9"/>
      <c r="O22" s="9"/>
      <c r="P22" s="9"/>
      <c r="Q22" s="25"/>
      <c r="R22" s="44"/>
      <c r="S22" s="9"/>
      <c r="T22" s="25"/>
      <c r="U22" s="8"/>
      <c r="V22" s="7"/>
      <c r="W22" s="9"/>
      <c r="X22" s="9"/>
      <c r="Y22" s="46"/>
    </row>
    <row r="23" spans="1:25" ht="12.75">
      <c r="A23" s="10" t="s">
        <v>18</v>
      </c>
      <c r="B23" s="25" t="s">
        <v>94</v>
      </c>
      <c r="C23" s="8" t="s">
        <v>7</v>
      </c>
      <c r="D23" s="8">
        <v>3</v>
      </c>
      <c r="E23" s="8">
        <v>3</v>
      </c>
      <c r="F23" s="29">
        <v>43</v>
      </c>
      <c r="G23" s="8">
        <f>SUM(N23:O24,W23:W24)</f>
        <v>83</v>
      </c>
      <c r="H23" s="8">
        <f>P23+P24+X23+X24</f>
        <v>166</v>
      </c>
      <c r="I23" s="43">
        <f>Q23+Q24+Y23+Y24</f>
        <v>463</v>
      </c>
      <c r="J23" s="66">
        <f>R23+R24</f>
        <v>14</v>
      </c>
      <c r="K23" s="96">
        <f>O23/2</f>
        <v>5.5</v>
      </c>
      <c r="L23" s="94">
        <f>SUM(N23+W23)/2</f>
        <v>15</v>
      </c>
      <c r="M23" s="9">
        <v>19</v>
      </c>
      <c r="N23" s="9">
        <v>8</v>
      </c>
      <c r="O23" s="9">
        <v>11</v>
      </c>
      <c r="P23" s="9">
        <f>M23*2</f>
        <v>38</v>
      </c>
      <c r="Q23" s="43">
        <v>94</v>
      </c>
      <c r="R23" s="44">
        <v>7</v>
      </c>
      <c r="S23" s="9" t="s">
        <v>19</v>
      </c>
      <c r="T23" s="8" t="s">
        <v>7</v>
      </c>
      <c r="U23" s="8">
        <v>2</v>
      </c>
      <c r="V23" s="7">
        <v>22</v>
      </c>
      <c r="W23" s="9">
        <v>22</v>
      </c>
      <c r="X23" s="9">
        <f>V23*2</f>
        <v>44</v>
      </c>
      <c r="Y23" s="45">
        <v>134</v>
      </c>
    </row>
    <row r="24" spans="1:25" ht="12.75">
      <c r="A24" s="10"/>
      <c r="B24" s="25" t="s">
        <v>95</v>
      </c>
      <c r="C24" s="8"/>
      <c r="G24" s="8"/>
      <c r="H24" s="8"/>
      <c r="I24" s="43"/>
      <c r="J24" s="66"/>
      <c r="K24" s="96">
        <f>O24/2</f>
        <v>5.5</v>
      </c>
      <c r="L24" s="95">
        <f>SUM(N24+W24)/2</f>
        <v>15.5</v>
      </c>
      <c r="M24" s="9">
        <v>19</v>
      </c>
      <c r="N24" s="9">
        <v>8</v>
      </c>
      <c r="O24" s="9">
        <v>11</v>
      </c>
      <c r="P24" s="9">
        <f>M24*2</f>
        <v>38</v>
      </c>
      <c r="Q24" s="43">
        <v>95</v>
      </c>
      <c r="R24" s="44">
        <v>7</v>
      </c>
      <c r="S24" s="9" t="s">
        <v>20</v>
      </c>
      <c r="T24" s="8" t="s">
        <v>7</v>
      </c>
      <c r="U24" s="8">
        <v>2</v>
      </c>
      <c r="V24" s="7">
        <v>23</v>
      </c>
      <c r="W24" s="9">
        <v>23</v>
      </c>
      <c r="X24" s="9">
        <f>V24*2</f>
        <v>46</v>
      </c>
      <c r="Y24" s="45">
        <v>140</v>
      </c>
    </row>
    <row r="25" spans="1:25" ht="12.75">
      <c r="A25" s="10"/>
      <c r="B25" s="25"/>
      <c r="C25" s="8"/>
      <c r="D25" s="8"/>
      <c r="E25" s="8"/>
      <c r="F25" s="29"/>
      <c r="G25" s="8"/>
      <c r="H25" s="8"/>
      <c r="I25" s="43"/>
      <c r="J25" s="66"/>
      <c r="K25" s="93"/>
      <c r="L25" s="94"/>
      <c r="M25" s="9"/>
      <c r="N25" s="9"/>
      <c r="O25" s="9"/>
      <c r="P25" s="9"/>
      <c r="Q25" s="8"/>
      <c r="R25" s="44"/>
      <c r="S25" s="9"/>
      <c r="T25" s="8"/>
      <c r="U25" s="8"/>
      <c r="V25" s="7"/>
      <c r="W25" s="9"/>
      <c r="X25" s="9"/>
      <c r="Y25" s="46"/>
    </row>
    <row r="26" spans="1:25" ht="12.75">
      <c r="A26" s="10" t="s">
        <v>21</v>
      </c>
      <c r="B26" s="25" t="s">
        <v>94</v>
      </c>
      <c r="C26" s="8" t="s">
        <v>7</v>
      </c>
      <c r="D26" s="8">
        <v>3</v>
      </c>
      <c r="E26" s="8">
        <v>3</v>
      </c>
      <c r="F26" s="29">
        <v>42</v>
      </c>
      <c r="G26" s="8">
        <f>SUM(N26:O27,W26:W27)</f>
        <v>81</v>
      </c>
      <c r="H26" s="8">
        <f>P26+P27+X26+X27</f>
        <v>166</v>
      </c>
      <c r="I26" s="43">
        <f>Q26+Q27+Y26+Y27</f>
        <v>422</v>
      </c>
      <c r="J26" s="66">
        <f>R26+R27</f>
        <v>56</v>
      </c>
      <c r="K26" s="96">
        <f>O26/2</f>
        <v>6</v>
      </c>
      <c r="L26" s="94">
        <f>SUM(N26+W26)/2</f>
        <v>14</v>
      </c>
      <c r="M26" s="9">
        <v>19</v>
      </c>
      <c r="N26" s="9">
        <v>6</v>
      </c>
      <c r="O26" s="9">
        <v>12</v>
      </c>
      <c r="P26" s="9">
        <f>M26*2</f>
        <v>38</v>
      </c>
      <c r="Q26" s="43">
        <v>76</v>
      </c>
      <c r="R26" s="44">
        <v>28</v>
      </c>
      <c r="S26" s="9" t="s">
        <v>22</v>
      </c>
      <c r="T26" s="8" t="s">
        <v>14</v>
      </c>
      <c r="U26" s="8">
        <v>2</v>
      </c>
      <c r="V26" s="7">
        <v>22</v>
      </c>
      <c r="W26" s="9">
        <v>22</v>
      </c>
      <c r="X26" s="9">
        <f>V26*2</f>
        <v>44</v>
      </c>
      <c r="Y26" s="45">
        <v>132</v>
      </c>
    </row>
    <row r="27" spans="1:25" ht="12.75">
      <c r="A27" s="10"/>
      <c r="B27" s="25" t="s">
        <v>95</v>
      </c>
      <c r="C27" s="8"/>
      <c r="G27" s="8"/>
      <c r="H27" s="8"/>
      <c r="I27" s="43"/>
      <c r="J27" s="66"/>
      <c r="K27" s="96">
        <f>O27/2</f>
        <v>6</v>
      </c>
      <c r="L27" s="95">
        <f>SUM(N27+W27)/2</f>
        <v>14.5</v>
      </c>
      <c r="M27" s="9">
        <v>19</v>
      </c>
      <c r="N27" s="9">
        <v>6</v>
      </c>
      <c r="O27" s="9">
        <v>12</v>
      </c>
      <c r="P27" s="9">
        <f>M27*2</f>
        <v>38</v>
      </c>
      <c r="Q27" s="43">
        <v>76</v>
      </c>
      <c r="R27" s="44">
        <v>28</v>
      </c>
      <c r="S27" s="9" t="s">
        <v>23</v>
      </c>
      <c r="T27" s="8" t="s">
        <v>14</v>
      </c>
      <c r="U27" s="8">
        <v>2</v>
      </c>
      <c r="V27" s="7">
        <v>23</v>
      </c>
      <c r="W27" s="9">
        <v>23</v>
      </c>
      <c r="X27" s="9">
        <f>V27*2</f>
        <v>46</v>
      </c>
      <c r="Y27" s="45">
        <v>138</v>
      </c>
    </row>
    <row r="28" spans="1:25" ht="12.75">
      <c r="A28" s="10"/>
      <c r="B28" s="25"/>
      <c r="C28" s="8"/>
      <c r="D28" s="8"/>
      <c r="E28" s="8"/>
      <c r="F28" s="29"/>
      <c r="G28" s="8"/>
      <c r="H28" s="8"/>
      <c r="I28" s="43"/>
      <c r="J28" s="66"/>
      <c r="K28" s="93"/>
      <c r="L28" s="94"/>
      <c r="M28" s="9"/>
      <c r="N28" s="9"/>
      <c r="O28" s="9"/>
      <c r="P28" s="9"/>
      <c r="Q28" s="8"/>
      <c r="R28" s="44"/>
      <c r="S28" s="9"/>
      <c r="T28" s="8"/>
      <c r="U28" s="8"/>
      <c r="V28" s="7"/>
      <c r="W28" s="9"/>
      <c r="X28" s="9"/>
      <c r="Y28" s="46"/>
    </row>
    <row r="29" spans="1:25" ht="12.75">
      <c r="A29" s="10" t="s">
        <v>24</v>
      </c>
      <c r="B29" s="25" t="s">
        <v>94</v>
      </c>
      <c r="C29" s="8" t="s">
        <v>7</v>
      </c>
      <c r="D29" s="8">
        <v>4</v>
      </c>
      <c r="E29" s="8">
        <v>4</v>
      </c>
      <c r="F29" s="29">
        <v>51</v>
      </c>
      <c r="G29" s="8">
        <f>SUM(N29:O30,W29:W30)</f>
        <v>99</v>
      </c>
      <c r="H29" s="8">
        <f>P29+P30+X29+X30</f>
        <v>198</v>
      </c>
      <c r="I29" s="43">
        <f>Q29+Q30+Y29+Y30</f>
        <v>525</v>
      </c>
      <c r="J29" s="66">
        <f>R29+R30</f>
        <v>94</v>
      </c>
      <c r="K29" s="93">
        <f>O29/2</f>
        <v>9.5</v>
      </c>
      <c r="L29" s="94">
        <f>SUM(N29+W29)/2</f>
        <v>15</v>
      </c>
      <c r="M29" s="42">
        <v>27</v>
      </c>
      <c r="N29" s="9">
        <v>8</v>
      </c>
      <c r="O29" s="26">
        <v>19</v>
      </c>
      <c r="P29" s="9">
        <f>M29*2</f>
        <v>54</v>
      </c>
      <c r="Q29" s="43">
        <v>122</v>
      </c>
      <c r="R29" s="44">
        <v>47</v>
      </c>
      <c r="S29" s="9" t="s">
        <v>25</v>
      </c>
      <c r="T29" s="8" t="s">
        <v>26</v>
      </c>
      <c r="U29" s="25">
        <v>3</v>
      </c>
      <c r="V29" s="7">
        <v>22</v>
      </c>
      <c r="W29" s="9">
        <v>22</v>
      </c>
      <c r="X29" s="9">
        <f>V29*2</f>
        <v>44</v>
      </c>
      <c r="Y29" s="45">
        <v>138</v>
      </c>
    </row>
    <row r="30" spans="1:25" ht="12.75">
      <c r="A30" s="10"/>
      <c r="B30" s="25" t="s">
        <v>95</v>
      </c>
      <c r="C30" s="8"/>
      <c r="G30" s="8"/>
      <c r="H30" s="8"/>
      <c r="I30" s="43"/>
      <c r="J30" s="66"/>
      <c r="K30" s="93">
        <f>O30/2</f>
        <v>9.5</v>
      </c>
      <c r="L30" s="95">
        <f>SUM(N30+W30)/2</f>
        <v>15.5</v>
      </c>
      <c r="M30" s="42">
        <v>27</v>
      </c>
      <c r="N30" s="9">
        <v>8</v>
      </c>
      <c r="O30" s="26">
        <v>19</v>
      </c>
      <c r="P30" s="9">
        <f>M30*2</f>
        <v>54</v>
      </c>
      <c r="Q30" s="43">
        <v>125</v>
      </c>
      <c r="R30" s="44">
        <v>47</v>
      </c>
      <c r="S30" s="9" t="s">
        <v>27</v>
      </c>
      <c r="T30" s="8" t="s">
        <v>26</v>
      </c>
      <c r="U30" s="25">
        <v>3</v>
      </c>
      <c r="V30" s="7">
        <v>23</v>
      </c>
      <c r="W30" s="9">
        <v>23</v>
      </c>
      <c r="X30" s="9">
        <f>V30*2</f>
        <v>46</v>
      </c>
      <c r="Y30" s="45">
        <v>140</v>
      </c>
    </row>
    <row r="31" spans="1:25" ht="12.75">
      <c r="A31" s="10"/>
      <c r="B31" s="25"/>
      <c r="C31" s="8"/>
      <c r="D31" s="8"/>
      <c r="E31" s="8"/>
      <c r="F31" s="29"/>
      <c r="G31" s="8"/>
      <c r="H31" s="8"/>
      <c r="I31" s="43"/>
      <c r="J31" s="66"/>
      <c r="K31" s="93"/>
      <c r="L31" s="94"/>
      <c r="M31" s="9"/>
      <c r="N31" s="9"/>
      <c r="O31" s="9"/>
      <c r="P31" s="9"/>
      <c r="Q31" s="8"/>
      <c r="R31" s="44"/>
      <c r="S31" s="9"/>
      <c r="T31" s="8"/>
      <c r="U31" s="8"/>
      <c r="V31" s="7"/>
      <c r="W31" s="9"/>
      <c r="X31" s="9"/>
      <c r="Y31" s="46"/>
    </row>
    <row r="32" spans="1:25" ht="12.75">
      <c r="A32" s="10" t="s">
        <v>28</v>
      </c>
      <c r="B32" s="25" t="s">
        <v>94</v>
      </c>
      <c r="C32" s="8" t="s">
        <v>7</v>
      </c>
      <c r="D32" s="8">
        <v>3</v>
      </c>
      <c r="E32" s="8">
        <v>3</v>
      </c>
      <c r="F32" s="29">
        <v>44</v>
      </c>
      <c r="G32" s="8">
        <f>SUM(N32:O33,W32:W33)</f>
        <v>85</v>
      </c>
      <c r="H32" s="8">
        <f>P32+P33+X32+X33</f>
        <v>170</v>
      </c>
      <c r="I32" s="43">
        <f>Q32+Q33+Y32+Y33</f>
        <v>449</v>
      </c>
      <c r="J32" s="66">
        <f>R32+R33</f>
        <v>41</v>
      </c>
      <c r="K32" s="96">
        <f>O32/2</f>
        <v>5.5</v>
      </c>
      <c r="L32" s="94">
        <f>SUM(N32+W32)/2</f>
        <v>15</v>
      </c>
      <c r="M32" s="9">
        <v>19</v>
      </c>
      <c r="N32" s="9">
        <v>8</v>
      </c>
      <c r="O32" s="9">
        <v>11</v>
      </c>
      <c r="P32" s="9">
        <f>M32*2</f>
        <v>38</v>
      </c>
      <c r="Q32" s="43">
        <v>86</v>
      </c>
      <c r="R32" s="44">
        <v>17</v>
      </c>
      <c r="S32" s="9" t="s">
        <v>29</v>
      </c>
      <c r="T32" s="8" t="s">
        <v>30</v>
      </c>
      <c r="U32" s="8">
        <v>2</v>
      </c>
      <c r="V32" s="7">
        <v>22</v>
      </c>
      <c r="W32" s="9">
        <v>22</v>
      </c>
      <c r="X32" s="9">
        <f>V32*2</f>
        <v>44</v>
      </c>
      <c r="Y32" s="45">
        <v>132</v>
      </c>
    </row>
    <row r="33" spans="1:25" ht="12.75">
      <c r="A33" s="8"/>
      <c r="B33" s="25" t="s">
        <v>95</v>
      </c>
      <c r="C33" s="8"/>
      <c r="G33" s="8"/>
      <c r="H33" s="8"/>
      <c r="I33" s="8"/>
      <c r="K33" s="96">
        <f>O33/2</f>
        <v>6.5</v>
      </c>
      <c r="L33" s="95">
        <f>SUM(N33+W33)/2</f>
        <v>15.5</v>
      </c>
      <c r="M33" s="9">
        <v>21</v>
      </c>
      <c r="N33" s="9">
        <v>8</v>
      </c>
      <c r="O33" s="9">
        <v>13</v>
      </c>
      <c r="P33" s="9">
        <f>M33*2</f>
        <v>42</v>
      </c>
      <c r="Q33" s="43">
        <v>93</v>
      </c>
      <c r="R33" s="44">
        <v>24</v>
      </c>
      <c r="S33" s="9" t="s">
        <v>31</v>
      </c>
      <c r="T33" s="8" t="s">
        <v>12</v>
      </c>
      <c r="U33" s="8">
        <v>3</v>
      </c>
      <c r="V33" s="7">
        <v>23</v>
      </c>
      <c r="W33" s="9">
        <v>23</v>
      </c>
      <c r="X33" s="9">
        <f>V33*2</f>
        <v>46</v>
      </c>
      <c r="Y33" s="45">
        <v>138</v>
      </c>
    </row>
    <row r="34" spans="1:25" ht="12.75">
      <c r="A34" s="8"/>
      <c r="B34" s="8"/>
      <c r="C34" s="8"/>
      <c r="G34" s="8"/>
      <c r="H34" s="8"/>
      <c r="I34" s="8"/>
      <c r="K34" s="25"/>
      <c r="L34" s="54"/>
      <c r="M34" s="9"/>
      <c r="N34" s="9"/>
      <c r="O34" s="9"/>
      <c r="P34" s="9"/>
      <c r="Q34" s="43"/>
      <c r="R34" s="44"/>
      <c r="S34" s="9"/>
      <c r="T34" s="8"/>
      <c r="U34" s="8"/>
      <c r="V34" s="7"/>
      <c r="W34" s="9"/>
      <c r="X34" s="9"/>
      <c r="Y34" s="45"/>
    </row>
    <row r="35" spans="1:24" ht="12.75">
      <c r="A35" s="72"/>
      <c r="B35" s="72"/>
      <c r="C35" s="72"/>
      <c r="D35" s="68" t="s">
        <v>48</v>
      </c>
      <c r="E35" s="68" t="s">
        <v>47</v>
      </c>
      <c r="F35" s="69" t="s">
        <v>45</v>
      </c>
      <c r="G35" s="75" t="s">
        <v>43</v>
      </c>
      <c r="H35" s="82" t="s">
        <v>46</v>
      </c>
      <c r="I35" s="77" t="s">
        <v>58</v>
      </c>
      <c r="J35" s="89" t="s">
        <v>56</v>
      </c>
      <c r="K35" s="110">
        <f>SUM(K11:K33)</f>
        <v>86</v>
      </c>
      <c r="L35" s="111">
        <f>SUM(L11:L33)</f>
        <v>241</v>
      </c>
      <c r="M35" s="26"/>
      <c r="N35" s="26"/>
      <c r="O35" s="26"/>
      <c r="P35" s="9"/>
      <c r="Q35" s="8"/>
      <c r="R35" s="8"/>
      <c r="S35" s="8"/>
      <c r="T35" s="8"/>
      <c r="U35" s="98" t="s">
        <v>93</v>
      </c>
      <c r="V35" s="79" t="s">
        <v>93</v>
      </c>
      <c r="W35" s="9"/>
      <c r="X35" s="9"/>
    </row>
    <row r="36" spans="1:25" ht="15.75">
      <c r="A36" s="73" t="s">
        <v>32</v>
      </c>
      <c r="B36" s="73"/>
      <c r="C36" s="74"/>
      <c r="D36" s="70">
        <f>SUM(D11:D32)</f>
        <v>25</v>
      </c>
      <c r="E36" s="70">
        <f>SUM(E11:E32)</f>
        <v>25</v>
      </c>
      <c r="F36" s="71">
        <f>SUM(F11:F32)</f>
        <v>336</v>
      </c>
      <c r="G36" s="76">
        <f>SUM(G11:G32)</f>
        <v>654</v>
      </c>
      <c r="H36" s="73">
        <f>P36+P37+X36+X37</f>
        <v>1316</v>
      </c>
      <c r="I36" s="78">
        <f>SUM(I11:I32)</f>
        <v>3592</v>
      </c>
      <c r="J36" s="90">
        <f>SUM(J11:J32)</f>
        <v>293</v>
      </c>
      <c r="K36" s="117">
        <v>90</v>
      </c>
      <c r="L36" s="118">
        <v>245</v>
      </c>
      <c r="M36" s="27">
        <f aca="true" t="shared" si="0" ref="M36:R36">SUM(M11:M33)</f>
        <v>298</v>
      </c>
      <c r="N36" s="27">
        <f t="shared" si="0"/>
        <v>122</v>
      </c>
      <c r="O36" s="27">
        <f t="shared" si="0"/>
        <v>172</v>
      </c>
      <c r="P36" s="27">
        <f t="shared" si="0"/>
        <v>596</v>
      </c>
      <c r="Q36" s="48">
        <f t="shared" si="0"/>
        <v>1412</v>
      </c>
      <c r="R36" s="47">
        <f t="shared" si="0"/>
        <v>293</v>
      </c>
      <c r="S36" s="17"/>
      <c r="T36" s="17"/>
      <c r="U36" s="80">
        <f>SUM(U11:U33)</f>
        <v>34</v>
      </c>
      <c r="V36" s="81">
        <f>SUM(V11:V33)</f>
        <v>360</v>
      </c>
      <c r="W36" s="27">
        <f>SUM(W11:W33)</f>
        <v>360</v>
      </c>
      <c r="X36" s="27">
        <f>SUM(X11:X33)</f>
        <v>720</v>
      </c>
      <c r="Y36" s="48">
        <f>SUM(Y11:Y33)</f>
        <v>2180</v>
      </c>
    </row>
    <row r="37" spans="1:24" ht="12.75">
      <c r="A37" s="10"/>
      <c r="B37" s="10"/>
      <c r="L37" s="64"/>
      <c r="N37" s="6"/>
      <c r="O37" s="6"/>
      <c r="P37" s="14"/>
      <c r="V37" s="5"/>
      <c r="W37" s="6"/>
      <c r="X37" s="6"/>
    </row>
    <row r="38" spans="1:21" ht="15.75">
      <c r="A38" s="86" t="s">
        <v>83</v>
      </c>
      <c r="B38" s="86"/>
      <c r="C38" s="85"/>
      <c r="D38" s="84" t="s">
        <v>79</v>
      </c>
      <c r="E38" s="83"/>
      <c r="F38" s="34"/>
      <c r="G38" s="30"/>
      <c r="H38" s="8"/>
      <c r="I38" s="8"/>
      <c r="K38" s="8"/>
      <c r="M38" s="91"/>
      <c r="N38" s="17"/>
      <c r="O38" s="17"/>
      <c r="P38" s="17"/>
      <c r="Q38" s="24"/>
      <c r="R38" s="17"/>
      <c r="S38" s="25"/>
      <c r="T38" s="23"/>
      <c r="U38" s="23"/>
    </row>
    <row r="39" spans="1:24" ht="15.75">
      <c r="A39" s="35"/>
      <c r="B39" s="35"/>
      <c r="C39" s="22"/>
      <c r="D39" s="36"/>
      <c r="E39" s="36"/>
      <c r="F39" s="37"/>
      <c r="G39" s="22"/>
      <c r="H39" s="8"/>
      <c r="J39" s="6"/>
      <c r="M39" s="91"/>
      <c r="N39" s="17"/>
      <c r="O39" s="17"/>
      <c r="P39" s="17"/>
      <c r="R39" s="17"/>
      <c r="S39" s="24"/>
      <c r="T39" s="10"/>
      <c r="U39" s="10"/>
      <c r="V39" s="13"/>
      <c r="X39" s="15"/>
    </row>
    <row r="40" ht="12.75">
      <c r="J40" s="6"/>
    </row>
    <row r="41" ht="12.75">
      <c r="J41" s="6"/>
    </row>
    <row r="42" ht="12.75">
      <c r="J42" s="6"/>
    </row>
    <row r="43" spans="1:10" ht="12.75">
      <c r="A43" t="s">
        <v>127</v>
      </c>
      <c r="C43">
        <f>R36</f>
        <v>293</v>
      </c>
      <c r="J43" s="6"/>
    </row>
    <row r="44" spans="1:10" ht="12.75">
      <c r="A44" s="120">
        <v>0.15</v>
      </c>
      <c r="C44">
        <f>C43*0.15</f>
        <v>43.949999999999996</v>
      </c>
      <c r="J44" s="6"/>
    </row>
    <row r="45" spans="1:10" ht="12.75">
      <c r="A45" t="s">
        <v>128</v>
      </c>
      <c r="C45">
        <f>SUM(C43:C44)</f>
        <v>336.95</v>
      </c>
      <c r="G45">
        <v>350</v>
      </c>
      <c r="J45" s="6"/>
    </row>
    <row r="46" ht="12.75">
      <c r="J46" s="6"/>
    </row>
    <row r="47" ht="12.75">
      <c r="J47" s="6"/>
    </row>
  </sheetData>
  <printOptions horizontalCentered="1"/>
  <pageMargins left="0.3" right="0.3" top="0.7" bottom="0.7" header="0.5" footer="0.5"/>
  <pageSetup horizontalDpi="355" verticalDpi="355" orientation="landscape" paperSize="9" scale="96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7.421875" style="0" customWidth="1"/>
    <col min="3" max="3" width="6.57421875" style="0" customWidth="1"/>
    <col min="4" max="4" width="3.8515625" style="0" customWidth="1"/>
    <col min="5" max="5" width="6.140625" style="0" customWidth="1"/>
    <col min="6" max="6" width="7.140625" style="0" customWidth="1"/>
    <col min="7" max="8" width="8.140625" style="8" customWidth="1"/>
    <col min="9" max="9" width="8.57421875" style="0" customWidth="1"/>
    <col min="10" max="10" width="8.7109375" style="0" customWidth="1"/>
    <col min="11" max="11" width="7.00390625" style="0" customWidth="1"/>
    <col min="12" max="12" width="6.421875" style="40" customWidth="1"/>
    <col min="13" max="13" width="7.7109375" style="0" customWidth="1"/>
    <col min="14" max="14" width="7.57421875" style="24" customWidth="1"/>
    <col min="15" max="16" width="6.421875" style="0" customWidth="1"/>
    <col min="17" max="17" width="14.00390625" style="0" customWidth="1"/>
    <col min="18" max="18" width="3.7109375" style="0" customWidth="1"/>
    <col min="19" max="19" width="11.28125" style="0" customWidth="1"/>
  </cols>
  <sheetData>
    <row r="1" spans="1:8" ht="18">
      <c r="A1" s="67" t="s">
        <v>98</v>
      </c>
      <c r="G1" s="1" t="s">
        <v>54</v>
      </c>
      <c r="H1" s="1"/>
    </row>
    <row r="4" spans="2:19" ht="15.75">
      <c r="B4" s="2" t="s">
        <v>0</v>
      </c>
      <c r="C4" s="2"/>
      <c r="E4" s="3"/>
      <c r="I4" s="4" t="s">
        <v>66</v>
      </c>
      <c r="J4" s="4"/>
      <c r="K4" s="4"/>
      <c r="N4" s="57"/>
      <c r="O4" s="4" t="s">
        <v>65</v>
      </c>
      <c r="R4" s="2"/>
      <c r="S4" s="2"/>
    </row>
    <row r="5" spans="5:17" ht="12.75">
      <c r="E5" s="5"/>
      <c r="F5" s="6"/>
      <c r="G5" s="9"/>
      <c r="H5" s="9"/>
      <c r="I5" s="6"/>
      <c r="J5" s="6"/>
      <c r="K5" s="6"/>
      <c r="L5" s="52"/>
      <c r="M5" s="6"/>
      <c r="N5" s="55"/>
      <c r="O5" s="9"/>
      <c r="P5" s="9"/>
      <c r="Q5" s="6"/>
    </row>
    <row r="6" spans="1:17" ht="12.75">
      <c r="A6" s="8" t="s">
        <v>2</v>
      </c>
      <c r="B6" s="8" t="s">
        <v>3</v>
      </c>
      <c r="C6" s="9" t="s">
        <v>46</v>
      </c>
      <c r="E6" s="7" t="s">
        <v>43</v>
      </c>
      <c r="F6" s="39" t="s">
        <v>46</v>
      </c>
      <c r="G6" s="9" t="s">
        <v>53</v>
      </c>
      <c r="H6" s="9" t="s">
        <v>53</v>
      </c>
      <c r="I6" s="9" t="s">
        <v>53</v>
      </c>
      <c r="J6" s="26" t="s">
        <v>53</v>
      </c>
      <c r="K6" s="26" t="s">
        <v>33</v>
      </c>
      <c r="L6" s="32" t="s">
        <v>33</v>
      </c>
      <c r="M6" s="9" t="s">
        <v>5</v>
      </c>
      <c r="N6" s="54" t="s">
        <v>3</v>
      </c>
      <c r="O6" s="9" t="s">
        <v>43</v>
      </c>
      <c r="P6" s="9" t="s">
        <v>33</v>
      </c>
      <c r="Q6" s="39" t="s">
        <v>4</v>
      </c>
    </row>
    <row r="7" spans="3:17" ht="12.75">
      <c r="C7" s="8" t="s">
        <v>55</v>
      </c>
      <c r="E7" s="19"/>
      <c r="F7" s="39" t="s">
        <v>52</v>
      </c>
      <c r="G7" s="9">
        <v>1</v>
      </c>
      <c r="H7" s="9">
        <v>2</v>
      </c>
      <c r="I7" s="9">
        <v>2</v>
      </c>
      <c r="J7" s="26">
        <v>3</v>
      </c>
      <c r="K7" s="26" t="s">
        <v>51</v>
      </c>
      <c r="L7" s="32" t="s">
        <v>34</v>
      </c>
      <c r="M7" s="6"/>
      <c r="N7" s="55"/>
      <c r="O7" s="8"/>
      <c r="P7" s="9"/>
      <c r="Q7" s="42" t="s">
        <v>50</v>
      </c>
    </row>
    <row r="8" spans="5:17" ht="12.75">
      <c r="E8" s="5"/>
      <c r="F8" s="52"/>
      <c r="G8" s="9"/>
      <c r="H8" s="66" t="s">
        <v>81</v>
      </c>
      <c r="I8" s="26" t="s">
        <v>80</v>
      </c>
      <c r="J8" s="26" t="s">
        <v>80</v>
      </c>
      <c r="K8" s="26" t="s">
        <v>80</v>
      </c>
      <c r="L8" s="26" t="s">
        <v>80</v>
      </c>
      <c r="M8" s="6"/>
      <c r="N8" s="55"/>
      <c r="O8" s="6"/>
      <c r="P8" s="9"/>
      <c r="Q8" s="6"/>
    </row>
    <row r="9" spans="5:17" ht="12.75">
      <c r="E9" s="5"/>
      <c r="F9" s="52"/>
      <c r="G9" s="9"/>
      <c r="H9" s="9"/>
      <c r="I9" s="6"/>
      <c r="J9" s="26" t="s">
        <v>82</v>
      </c>
      <c r="K9" s="6"/>
      <c r="L9" s="32"/>
      <c r="M9" s="6"/>
      <c r="N9" s="55"/>
      <c r="O9" s="6"/>
      <c r="P9" s="9"/>
      <c r="Q9" s="6"/>
    </row>
    <row r="10" spans="1:17" ht="12.75">
      <c r="A10" s="10" t="s">
        <v>6</v>
      </c>
      <c r="B10" s="8" t="s">
        <v>7</v>
      </c>
      <c r="C10" s="8">
        <f>F10+F11+P10+P11</f>
        <v>166</v>
      </c>
      <c r="E10" s="7">
        <f>'installation '!M11</f>
        <v>19</v>
      </c>
      <c r="F10" s="39">
        <f>E10*2</f>
        <v>38</v>
      </c>
      <c r="G10" s="26">
        <v>24</v>
      </c>
      <c r="H10" s="66">
        <v>6</v>
      </c>
      <c r="I10" s="26">
        <v>18</v>
      </c>
      <c r="J10" s="31"/>
      <c r="K10" s="26">
        <f>G10+I10+J10</f>
        <v>42</v>
      </c>
      <c r="L10" s="32">
        <f>K10-F10</f>
        <v>4</v>
      </c>
      <c r="M10" s="9" t="s">
        <v>8</v>
      </c>
      <c r="N10" s="54" t="s">
        <v>7</v>
      </c>
      <c r="O10" s="9">
        <v>22</v>
      </c>
      <c r="P10" s="9">
        <f>O10*2</f>
        <v>44</v>
      </c>
      <c r="Q10" s="9" t="s">
        <v>63</v>
      </c>
    </row>
    <row r="11" spans="1:17" ht="12.75">
      <c r="A11" s="10"/>
      <c r="B11" s="8"/>
      <c r="C11" s="8"/>
      <c r="E11" s="7">
        <f>'installation '!M12</f>
        <v>19</v>
      </c>
      <c r="F11" s="39">
        <f>E11*2</f>
        <v>38</v>
      </c>
      <c r="G11" s="26">
        <v>24</v>
      </c>
      <c r="H11" s="66">
        <v>6</v>
      </c>
      <c r="I11" s="26">
        <v>18</v>
      </c>
      <c r="J11" s="31"/>
      <c r="K11" s="26">
        <f>G11+I11+J11</f>
        <v>42</v>
      </c>
      <c r="L11" s="32">
        <f>K11-F11</f>
        <v>4</v>
      </c>
      <c r="M11" s="9" t="s">
        <v>9</v>
      </c>
      <c r="N11" s="54" t="s">
        <v>7</v>
      </c>
      <c r="O11" s="9">
        <v>23</v>
      </c>
      <c r="P11" s="9">
        <f>O11*2</f>
        <v>46</v>
      </c>
      <c r="Q11" s="9" t="s">
        <v>64</v>
      </c>
    </row>
    <row r="12" spans="1:17" ht="12.75">
      <c r="A12" s="10"/>
      <c r="B12" s="8"/>
      <c r="C12" s="8"/>
      <c r="E12" s="7"/>
      <c r="F12" s="39"/>
      <c r="G12" s="26"/>
      <c r="H12" s="66"/>
      <c r="I12" s="26"/>
      <c r="J12" s="31"/>
      <c r="K12" s="26"/>
      <c r="L12" s="32"/>
      <c r="M12" s="9"/>
      <c r="N12" s="54"/>
      <c r="O12" s="9"/>
      <c r="P12" s="9"/>
      <c r="Q12" s="9"/>
    </row>
    <row r="13" spans="1:17" ht="12.75">
      <c r="A13" s="10" t="s">
        <v>10</v>
      </c>
      <c r="B13" s="8" t="s">
        <v>7</v>
      </c>
      <c r="C13" s="8">
        <f>F13+F14+P13+P14</f>
        <v>174</v>
      </c>
      <c r="E13" s="7">
        <f>'installation '!M14</f>
        <v>22</v>
      </c>
      <c r="F13" s="39">
        <f>E13*2</f>
        <v>44</v>
      </c>
      <c r="G13" s="26">
        <v>24</v>
      </c>
      <c r="H13" s="66">
        <v>12</v>
      </c>
      <c r="I13" s="26">
        <v>24</v>
      </c>
      <c r="J13" s="26">
        <v>6</v>
      </c>
      <c r="K13" s="26">
        <f>G13+I13+J13</f>
        <v>54</v>
      </c>
      <c r="L13" s="32">
        <f>K13+J13-F13</f>
        <v>16</v>
      </c>
      <c r="M13" s="9" t="s">
        <v>11</v>
      </c>
      <c r="N13" s="54" t="s">
        <v>42</v>
      </c>
      <c r="O13" s="9">
        <v>22</v>
      </c>
      <c r="P13" s="9">
        <f>O13*2</f>
        <v>44</v>
      </c>
      <c r="Q13" s="9" t="s">
        <v>63</v>
      </c>
    </row>
    <row r="14" spans="1:17" ht="12.75">
      <c r="A14" s="10"/>
      <c r="B14" s="8"/>
      <c r="C14" s="8"/>
      <c r="E14" s="7">
        <f>'installation '!M15</f>
        <v>20</v>
      </c>
      <c r="F14" s="39">
        <f>E14*2</f>
        <v>40</v>
      </c>
      <c r="G14" s="26">
        <v>24</v>
      </c>
      <c r="H14" s="66">
        <v>12</v>
      </c>
      <c r="I14" s="26">
        <v>24</v>
      </c>
      <c r="J14" s="26">
        <v>6</v>
      </c>
      <c r="K14" s="26">
        <f>G14+I14+J14</f>
        <v>54</v>
      </c>
      <c r="L14" s="32">
        <f>K14+J14-F14</f>
        <v>20</v>
      </c>
      <c r="M14" s="9" t="s">
        <v>13</v>
      </c>
      <c r="N14" s="54" t="s">
        <v>14</v>
      </c>
      <c r="O14" s="9">
        <v>23</v>
      </c>
      <c r="P14" s="9">
        <f>O14*2</f>
        <v>46</v>
      </c>
      <c r="Q14" s="9" t="s">
        <v>64</v>
      </c>
    </row>
    <row r="15" spans="1:17" ht="12.75">
      <c r="A15" s="10"/>
      <c r="B15" s="8"/>
      <c r="C15" s="8"/>
      <c r="E15" s="7"/>
      <c r="F15" s="39"/>
      <c r="G15" s="26"/>
      <c r="H15" s="66"/>
      <c r="I15" s="26"/>
      <c r="J15" s="26"/>
      <c r="K15" s="26"/>
      <c r="L15" s="32"/>
      <c r="M15" s="9"/>
      <c r="N15" s="54"/>
      <c r="O15" s="9"/>
      <c r="P15" s="9"/>
      <c r="Q15" s="9"/>
    </row>
    <row r="16" spans="1:17" ht="12.75">
      <c r="A16" s="10" t="s">
        <v>38</v>
      </c>
      <c r="B16" s="8" t="s">
        <v>7</v>
      </c>
      <c r="C16" s="8">
        <f>F16+F17+P16+P17</f>
        <v>154</v>
      </c>
      <c r="E16" s="7">
        <f>'installation '!M17</f>
        <v>16</v>
      </c>
      <c r="F16" s="39">
        <f>(E16+E17)*2</f>
        <v>64</v>
      </c>
      <c r="G16" s="26">
        <v>48</v>
      </c>
      <c r="H16" s="66">
        <v>12</v>
      </c>
      <c r="I16" s="26">
        <v>24</v>
      </c>
      <c r="J16" s="26"/>
      <c r="K16" s="26">
        <f>G16+I16+J16</f>
        <v>72</v>
      </c>
      <c r="L16" s="32">
        <f>K16-F16</f>
        <v>8</v>
      </c>
      <c r="M16" s="9" t="s">
        <v>15</v>
      </c>
      <c r="N16" s="54" t="s">
        <v>7</v>
      </c>
      <c r="O16" s="9">
        <v>22</v>
      </c>
      <c r="P16" s="9">
        <f>O16*2</f>
        <v>44</v>
      </c>
      <c r="Q16" s="9" t="s">
        <v>63</v>
      </c>
    </row>
    <row r="17" spans="1:17" ht="12.75">
      <c r="A17" s="10"/>
      <c r="B17" s="8"/>
      <c r="C17" s="8"/>
      <c r="E17" s="7">
        <f>'installation '!M18</f>
        <v>16</v>
      </c>
      <c r="F17" s="39"/>
      <c r="G17" s="26"/>
      <c r="H17" s="66"/>
      <c r="I17" s="26"/>
      <c r="J17" s="26"/>
      <c r="K17" s="26"/>
      <c r="L17" s="32"/>
      <c r="M17" s="9"/>
      <c r="N17" s="54"/>
      <c r="O17" s="9">
        <v>23</v>
      </c>
      <c r="P17" s="9">
        <f>O17*2</f>
        <v>46</v>
      </c>
      <c r="Q17" s="9" t="s">
        <v>64</v>
      </c>
    </row>
    <row r="18" spans="1:17" ht="12.75">
      <c r="A18" s="10"/>
      <c r="B18" s="8"/>
      <c r="C18" s="8"/>
      <c r="E18" s="7"/>
      <c r="F18" s="39"/>
      <c r="G18" s="26"/>
      <c r="H18" s="66"/>
      <c r="I18" s="26"/>
      <c r="J18" s="26"/>
      <c r="K18" s="26"/>
      <c r="L18" s="32"/>
      <c r="M18" s="9"/>
      <c r="N18" s="54"/>
      <c r="O18" s="9"/>
      <c r="P18" s="9"/>
      <c r="Q18" s="9"/>
    </row>
    <row r="19" spans="1:17" ht="12.75">
      <c r="A19" s="10" t="s">
        <v>67</v>
      </c>
      <c r="B19" s="8" t="s">
        <v>39</v>
      </c>
      <c r="C19" s="8">
        <f>F19+F20+P19+P20</f>
        <v>122</v>
      </c>
      <c r="E19" s="7">
        <f>'installation '!M20</f>
        <v>8</v>
      </c>
      <c r="F19" s="39">
        <f>E19*2</f>
        <v>16</v>
      </c>
      <c r="G19" s="26">
        <v>24</v>
      </c>
      <c r="H19" s="66"/>
      <c r="I19" s="26"/>
      <c r="J19" s="26"/>
      <c r="K19" s="26">
        <f>G19+I19+J19</f>
        <v>24</v>
      </c>
      <c r="L19" s="32">
        <f>K19-F19</f>
        <v>8</v>
      </c>
      <c r="M19" s="9" t="s">
        <v>16</v>
      </c>
      <c r="N19" s="54" t="s">
        <v>40</v>
      </c>
      <c r="O19" s="9">
        <v>22</v>
      </c>
      <c r="P19" s="9">
        <f>O19*2</f>
        <v>44</v>
      </c>
      <c r="Q19" s="9" t="s">
        <v>63</v>
      </c>
    </row>
    <row r="20" spans="1:17" ht="12.75">
      <c r="A20" s="10"/>
      <c r="B20" s="8"/>
      <c r="C20" s="8"/>
      <c r="E20" s="7">
        <f>'installation '!M21</f>
        <v>8</v>
      </c>
      <c r="F20" s="39">
        <f>E20*2</f>
        <v>16</v>
      </c>
      <c r="G20" s="26">
        <v>24</v>
      </c>
      <c r="H20" s="66"/>
      <c r="I20" s="26"/>
      <c r="J20" s="26"/>
      <c r="K20" s="26">
        <f>G20+I20+J20</f>
        <v>24</v>
      </c>
      <c r="L20" s="32">
        <f>K20-F20</f>
        <v>8</v>
      </c>
      <c r="M20" s="9" t="s">
        <v>17</v>
      </c>
      <c r="N20" s="54" t="s">
        <v>41</v>
      </c>
      <c r="O20" s="9">
        <v>23</v>
      </c>
      <c r="P20" s="9">
        <f>O20*2</f>
        <v>46</v>
      </c>
      <c r="Q20" s="9" t="s">
        <v>64</v>
      </c>
    </row>
    <row r="21" spans="1:17" ht="12.75">
      <c r="A21" s="10"/>
      <c r="B21" s="8"/>
      <c r="C21" s="8"/>
      <c r="E21" s="7"/>
      <c r="F21" s="39"/>
      <c r="G21" s="26"/>
      <c r="H21" s="66"/>
      <c r="I21" s="26"/>
      <c r="J21" s="26"/>
      <c r="K21" s="26"/>
      <c r="L21" s="32"/>
      <c r="M21" s="9"/>
      <c r="N21" s="54"/>
      <c r="O21" s="9"/>
      <c r="P21" s="9"/>
      <c r="Q21" s="9"/>
    </row>
    <row r="22" spans="1:17" ht="12.75">
      <c r="A22" s="10" t="s">
        <v>18</v>
      </c>
      <c r="B22" s="8" t="s">
        <v>7</v>
      </c>
      <c r="C22" s="8">
        <f>F22+F23+P22+P23</f>
        <v>166</v>
      </c>
      <c r="E22" s="7">
        <f>'installation '!M23</f>
        <v>19</v>
      </c>
      <c r="F22" s="39">
        <f>E22*2</f>
        <v>38</v>
      </c>
      <c r="G22" s="26">
        <v>24</v>
      </c>
      <c r="H22" s="66">
        <v>12</v>
      </c>
      <c r="I22" s="26">
        <v>24</v>
      </c>
      <c r="J22" s="26"/>
      <c r="K22" s="26">
        <f>G22+I22+J22</f>
        <v>48</v>
      </c>
      <c r="L22" s="32">
        <f>K22-F22</f>
        <v>10</v>
      </c>
      <c r="M22" s="9" t="s">
        <v>19</v>
      </c>
      <c r="N22" s="54" t="s">
        <v>7</v>
      </c>
      <c r="O22" s="9">
        <v>22</v>
      </c>
      <c r="P22" s="9">
        <f>O22*2</f>
        <v>44</v>
      </c>
      <c r="Q22" s="9" t="s">
        <v>63</v>
      </c>
    </row>
    <row r="23" spans="1:17" ht="12.75">
      <c r="A23" s="10"/>
      <c r="B23" s="8"/>
      <c r="C23" s="8"/>
      <c r="E23" s="7">
        <f>'installation '!M24</f>
        <v>19</v>
      </c>
      <c r="F23" s="39">
        <f>E23*2</f>
        <v>38</v>
      </c>
      <c r="G23" s="26">
        <v>24</v>
      </c>
      <c r="H23" s="66">
        <v>12</v>
      </c>
      <c r="I23" s="26">
        <v>24</v>
      </c>
      <c r="J23" s="26"/>
      <c r="K23" s="26">
        <f>G23+I23+J23</f>
        <v>48</v>
      </c>
      <c r="L23" s="32">
        <f>K23-F23</f>
        <v>10</v>
      </c>
      <c r="M23" s="9" t="s">
        <v>20</v>
      </c>
      <c r="N23" s="54" t="s">
        <v>7</v>
      </c>
      <c r="O23" s="9">
        <v>23</v>
      </c>
      <c r="P23" s="9">
        <f>O23*2</f>
        <v>46</v>
      </c>
      <c r="Q23" s="9" t="s">
        <v>64</v>
      </c>
    </row>
    <row r="24" spans="1:17" ht="12.75">
      <c r="A24" s="10"/>
      <c r="B24" s="8"/>
      <c r="C24" s="8"/>
      <c r="E24" s="7"/>
      <c r="F24" s="39"/>
      <c r="G24" s="26"/>
      <c r="H24" s="66"/>
      <c r="I24" s="26"/>
      <c r="J24" s="26"/>
      <c r="K24" s="26"/>
      <c r="L24" s="32"/>
      <c r="M24" s="9"/>
      <c r="N24" s="54"/>
      <c r="O24" s="9"/>
      <c r="P24" s="9"/>
      <c r="Q24" s="9"/>
    </row>
    <row r="25" spans="1:17" ht="12.75">
      <c r="A25" s="10" t="s">
        <v>21</v>
      </c>
      <c r="B25" s="8" t="s">
        <v>7</v>
      </c>
      <c r="C25" s="8">
        <f>F25+F26+P25+P26</f>
        <v>166</v>
      </c>
      <c r="E25" s="7">
        <f>'installation '!M26</f>
        <v>19</v>
      </c>
      <c r="F25" s="39">
        <f>E25*2</f>
        <v>38</v>
      </c>
      <c r="G25" s="26">
        <v>24</v>
      </c>
      <c r="H25" s="66">
        <v>6</v>
      </c>
      <c r="I25" s="26">
        <v>18</v>
      </c>
      <c r="J25" s="26"/>
      <c r="K25" s="26">
        <f>G25+I25+J25</f>
        <v>42</v>
      </c>
      <c r="L25" s="32">
        <f>K25-F25</f>
        <v>4</v>
      </c>
      <c r="M25" s="9" t="s">
        <v>22</v>
      </c>
      <c r="N25" s="54" t="s">
        <v>14</v>
      </c>
      <c r="O25" s="9">
        <v>22</v>
      </c>
      <c r="P25" s="9">
        <f>O25*2</f>
        <v>44</v>
      </c>
      <c r="Q25" s="9" t="s">
        <v>63</v>
      </c>
    </row>
    <row r="26" spans="1:17" ht="12.75">
      <c r="A26" s="10"/>
      <c r="B26" s="8"/>
      <c r="C26" s="8"/>
      <c r="E26" s="7">
        <f>'installation '!M27</f>
        <v>19</v>
      </c>
      <c r="F26" s="39">
        <f>E26*2</f>
        <v>38</v>
      </c>
      <c r="G26" s="26">
        <v>24</v>
      </c>
      <c r="H26" s="66">
        <v>6</v>
      </c>
      <c r="I26" s="26">
        <v>18</v>
      </c>
      <c r="J26" s="26"/>
      <c r="K26" s="26">
        <f>G26+I26+J26</f>
        <v>42</v>
      </c>
      <c r="L26" s="32">
        <f>K26-F26</f>
        <v>4</v>
      </c>
      <c r="M26" s="9" t="s">
        <v>23</v>
      </c>
      <c r="N26" s="54" t="s">
        <v>14</v>
      </c>
      <c r="O26" s="9">
        <v>23</v>
      </c>
      <c r="P26" s="9">
        <f>O26*2</f>
        <v>46</v>
      </c>
      <c r="Q26" s="9" t="s">
        <v>64</v>
      </c>
    </row>
    <row r="27" spans="1:17" ht="12.75">
      <c r="A27" s="10"/>
      <c r="B27" s="8"/>
      <c r="C27" s="8"/>
      <c r="E27" s="7"/>
      <c r="F27" s="39"/>
      <c r="G27" s="26"/>
      <c r="H27" s="66"/>
      <c r="I27" s="26"/>
      <c r="J27" s="26"/>
      <c r="K27" s="26"/>
      <c r="L27" s="32"/>
      <c r="M27" s="9"/>
      <c r="N27" s="54"/>
      <c r="O27" s="9"/>
      <c r="P27" s="9"/>
      <c r="Q27" s="9"/>
    </row>
    <row r="28" spans="1:17" ht="12.75">
      <c r="A28" s="10" t="s">
        <v>24</v>
      </c>
      <c r="B28" s="8" t="s">
        <v>7</v>
      </c>
      <c r="C28" s="8">
        <f>F28+F29+P28+P29</f>
        <v>198</v>
      </c>
      <c r="E28" s="7">
        <f>'installation '!M29</f>
        <v>27</v>
      </c>
      <c r="F28" s="39">
        <f>E28*2</f>
        <v>54</v>
      </c>
      <c r="G28" s="26">
        <v>48</v>
      </c>
      <c r="H28" s="66">
        <v>6</v>
      </c>
      <c r="I28" s="26">
        <v>12</v>
      </c>
      <c r="J28" s="26"/>
      <c r="K28" s="26">
        <f>G28+I28+J28</f>
        <v>60</v>
      </c>
      <c r="L28" s="32">
        <f>K28-F28</f>
        <v>6</v>
      </c>
      <c r="M28" s="9" t="s">
        <v>25</v>
      </c>
      <c r="N28" s="54" t="s">
        <v>26</v>
      </c>
      <c r="O28" s="9">
        <v>22</v>
      </c>
      <c r="P28" s="9">
        <f>O28*2</f>
        <v>44</v>
      </c>
      <c r="Q28" s="9" t="s">
        <v>63</v>
      </c>
    </row>
    <row r="29" spans="1:17" ht="12.75">
      <c r="A29" s="10"/>
      <c r="B29" s="8"/>
      <c r="C29" s="8"/>
      <c r="E29" s="7">
        <f>'installation '!M30</f>
        <v>27</v>
      </c>
      <c r="F29" s="39">
        <f>E29*2</f>
        <v>54</v>
      </c>
      <c r="G29" s="26">
        <v>48</v>
      </c>
      <c r="H29" s="66">
        <v>6</v>
      </c>
      <c r="I29" s="26">
        <v>12</v>
      </c>
      <c r="J29" s="26"/>
      <c r="K29" s="26">
        <f>G29+I29+J29</f>
        <v>60</v>
      </c>
      <c r="L29" s="32">
        <f>K29-F29</f>
        <v>6</v>
      </c>
      <c r="M29" s="9" t="s">
        <v>27</v>
      </c>
      <c r="N29" s="54" t="s">
        <v>26</v>
      </c>
      <c r="O29" s="9">
        <v>23</v>
      </c>
      <c r="P29" s="9">
        <f>O29*2</f>
        <v>46</v>
      </c>
      <c r="Q29" s="9" t="s">
        <v>64</v>
      </c>
    </row>
    <row r="30" spans="1:17" ht="12.75">
      <c r="A30" s="10"/>
      <c r="B30" s="8"/>
      <c r="C30" s="8"/>
      <c r="E30" s="7"/>
      <c r="F30" s="39"/>
      <c r="G30" s="26"/>
      <c r="H30" s="66"/>
      <c r="I30" s="26"/>
      <c r="J30" s="26"/>
      <c r="K30" s="26"/>
      <c r="L30" s="32"/>
      <c r="M30" s="9"/>
      <c r="N30" s="54"/>
      <c r="O30" s="9"/>
      <c r="P30" s="9"/>
      <c r="Q30" s="9"/>
    </row>
    <row r="31" spans="1:17" ht="12.75">
      <c r="A31" s="10" t="s">
        <v>28</v>
      </c>
      <c r="B31" s="8" t="s">
        <v>7</v>
      </c>
      <c r="C31" s="8">
        <f>F31+F32+P31+P32</f>
        <v>170</v>
      </c>
      <c r="E31" s="7">
        <f>'installation '!M32</f>
        <v>19</v>
      </c>
      <c r="F31" s="39">
        <f>E31*2</f>
        <v>38</v>
      </c>
      <c r="G31" s="26">
        <v>24</v>
      </c>
      <c r="H31" s="66">
        <v>12</v>
      </c>
      <c r="I31" s="26">
        <v>24</v>
      </c>
      <c r="J31" s="26">
        <v>6</v>
      </c>
      <c r="K31" s="26">
        <f>G31+I31+J31</f>
        <v>54</v>
      </c>
      <c r="L31" s="32">
        <f>K31+J31-F31</f>
        <v>22</v>
      </c>
      <c r="M31" s="9" t="s">
        <v>29</v>
      </c>
      <c r="N31" s="54" t="s">
        <v>30</v>
      </c>
      <c r="O31" s="9">
        <v>22</v>
      </c>
      <c r="P31" s="9">
        <f>O31*2</f>
        <v>44</v>
      </c>
      <c r="Q31" s="9" t="s">
        <v>63</v>
      </c>
    </row>
    <row r="32" spans="1:17" ht="12.75">
      <c r="A32" s="8"/>
      <c r="B32" s="8"/>
      <c r="C32" s="8"/>
      <c r="E32" s="7">
        <f>'installation '!M33</f>
        <v>21</v>
      </c>
      <c r="F32" s="39">
        <f>E32*2</f>
        <v>42</v>
      </c>
      <c r="G32" s="26">
        <v>24</v>
      </c>
      <c r="H32" s="66">
        <v>12</v>
      </c>
      <c r="I32" s="26">
        <v>24</v>
      </c>
      <c r="J32" s="26">
        <v>6</v>
      </c>
      <c r="K32" s="26">
        <f>G32+I32+J32</f>
        <v>54</v>
      </c>
      <c r="L32" s="32">
        <f>K32+J32-F32</f>
        <v>18</v>
      </c>
      <c r="M32" s="9" t="s">
        <v>31</v>
      </c>
      <c r="N32" s="54" t="s">
        <v>12</v>
      </c>
      <c r="O32" s="9">
        <v>23</v>
      </c>
      <c r="P32" s="9">
        <f>O32*2</f>
        <v>46</v>
      </c>
      <c r="Q32" s="9" t="s">
        <v>64</v>
      </c>
    </row>
    <row r="33" spans="1:19" ht="12.75">
      <c r="A33" s="8"/>
      <c r="B33" s="8"/>
      <c r="C33" s="8"/>
      <c r="E33" s="19"/>
      <c r="F33" s="9"/>
      <c r="G33" s="42"/>
      <c r="H33" s="66"/>
      <c r="I33" s="66"/>
      <c r="J33" s="9"/>
      <c r="K33" s="9"/>
      <c r="L33" s="39"/>
      <c r="M33" s="8"/>
      <c r="N33" s="54"/>
      <c r="O33" s="9"/>
      <c r="P33" s="9"/>
      <c r="Q33" s="8"/>
      <c r="R33" s="8"/>
      <c r="S33" s="8"/>
    </row>
    <row r="34" spans="1:16" ht="15.75">
      <c r="A34" s="30" t="s">
        <v>32</v>
      </c>
      <c r="B34" s="17"/>
      <c r="C34" s="30">
        <f>F34+F35+P34+P35</f>
        <v>1316</v>
      </c>
      <c r="D34" s="12"/>
      <c r="E34" s="18">
        <f>SUM(E10:E32)</f>
        <v>298</v>
      </c>
      <c r="F34" s="27">
        <f>SUM(F10:F32)</f>
        <v>596</v>
      </c>
      <c r="G34" s="27"/>
      <c r="H34" s="27"/>
      <c r="I34" s="27"/>
      <c r="J34" s="27"/>
      <c r="K34" s="27">
        <f>SUM(K10:K32)</f>
        <v>720</v>
      </c>
      <c r="L34" s="27">
        <f>SUM(L10:L32)</f>
        <v>148</v>
      </c>
      <c r="M34" s="17"/>
      <c r="N34" s="56"/>
      <c r="O34" s="27">
        <f>SUM(O10:O32)</f>
        <v>360</v>
      </c>
      <c r="P34" s="27">
        <f>SUM(P10:P32)</f>
        <v>720</v>
      </c>
    </row>
    <row r="35" spans="1:16" ht="12.75">
      <c r="A35" s="10"/>
      <c r="E35" s="6"/>
      <c r="F35" s="14"/>
      <c r="G35" s="26"/>
      <c r="H35" s="26"/>
      <c r="I35" s="14"/>
      <c r="J35" s="14"/>
      <c r="K35" s="14"/>
      <c r="L35" s="52"/>
      <c r="O35" s="6"/>
      <c r="P35" s="6"/>
    </row>
    <row r="36" spans="1:15" ht="15">
      <c r="A36" s="17"/>
      <c r="B36" s="17"/>
      <c r="C36" s="16"/>
      <c r="E36" s="8"/>
      <c r="F36" s="15"/>
      <c r="G36" s="13"/>
      <c r="H36" s="13"/>
      <c r="I36" s="15"/>
      <c r="J36" s="15"/>
      <c r="K36" s="15"/>
      <c r="M36" s="24"/>
      <c r="N36" s="11"/>
      <c r="O36" s="23"/>
    </row>
    <row r="37" spans="1:17" ht="15">
      <c r="A37" s="20"/>
      <c r="B37" s="21"/>
      <c r="C37" s="21"/>
      <c r="F37" s="15"/>
      <c r="G37" s="13"/>
      <c r="H37" s="13"/>
      <c r="I37" s="15"/>
      <c r="J37" s="15"/>
      <c r="K37" s="15"/>
      <c r="L37" s="53"/>
      <c r="N37" s="11"/>
      <c r="O37" s="10"/>
      <c r="P37" s="13"/>
      <c r="Q37" s="15"/>
    </row>
  </sheetData>
  <printOptions horizontalCentered="1"/>
  <pageMargins left="0.4" right="0.4" top="0.7" bottom="0.7" header="0.5" footer="0.5"/>
  <pageSetup horizontalDpi="1200" verticalDpi="12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5">
      <selection activeCell="A2" sqref="A2"/>
    </sheetView>
  </sheetViews>
  <sheetFormatPr defaultColWidth="9.140625" defaultRowHeight="12.75"/>
  <cols>
    <col min="1" max="1" width="12.140625" style="8" customWidth="1"/>
    <col min="2" max="2" width="8.00390625" style="8" customWidth="1"/>
    <col min="3" max="3" width="7.421875" style="8" customWidth="1"/>
    <col min="4" max="4" width="8.8515625" style="8" customWidth="1"/>
    <col min="5" max="5" width="7.140625" style="8" customWidth="1"/>
    <col min="6" max="6" width="9.00390625" style="8" customWidth="1"/>
    <col min="7" max="7" width="10.140625" style="8" customWidth="1"/>
    <col min="8" max="8" width="8.421875" style="43" customWidth="1"/>
    <col min="9" max="10" width="9.7109375" style="8" customWidth="1"/>
    <col min="11" max="16384" width="9.140625" style="8" customWidth="1"/>
  </cols>
  <sheetData>
    <row r="1" spans="1:3" ht="18">
      <c r="A1" s="67" t="s">
        <v>103</v>
      </c>
      <c r="C1" s="1" t="s">
        <v>57</v>
      </c>
    </row>
    <row r="2" ht="18">
      <c r="C2" s="1"/>
    </row>
    <row r="3" ht="18">
      <c r="C3" s="1"/>
    </row>
    <row r="4" spans="3:4" ht="18">
      <c r="C4" s="1"/>
      <c r="D4" s="65" t="s">
        <v>77</v>
      </c>
    </row>
    <row r="6" spans="1:10" s="10" customFormat="1" ht="12.75">
      <c r="A6" s="10" t="s">
        <v>68</v>
      </c>
      <c r="B6" s="59" t="s">
        <v>74</v>
      </c>
      <c r="D6" s="59" t="s">
        <v>75</v>
      </c>
      <c r="F6" s="10" t="s">
        <v>59</v>
      </c>
      <c r="G6" s="10" t="s">
        <v>60</v>
      </c>
      <c r="I6" s="50" t="s">
        <v>61</v>
      </c>
      <c r="J6" s="60" t="s">
        <v>62</v>
      </c>
    </row>
    <row r="7" spans="9:10" ht="12.75">
      <c r="I7" s="43"/>
      <c r="J7" s="13"/>
    </row>
    <row r="8" spans="2:10" ht="12.75">
      <c r="B8" s="61" t="s">
        <v>58</v>
      </c>
      <c r="C8" s="62" t="s">
        <v>56</v>
      </c>
      <c r="D8" s="43" t="s">
        <v>58</v>
      </c>
      <c r="E8" s="62" t="s">
        <v>56</v>
      </c>
      <c r="F8" s="43" t="s">
        <v>58</v>
      </c>
      <c r="G8" s="63" t="s">
        <v>58</v>
      </c>
      <c r="I8" s="43"/>
      <c r="J8" s="13"/>
    </row>
    <row r="9" spans="2:10" ht="12.75">
      <c r="B9" s="7"/>
      <c r="C9" s="62"/>
      <c r="D9" s="43"/>
      <c r="E9" s="62"/>
      <c r="G9" s="64"/>
      <c r="I9" s="43"/>
      <c r="J9" s="13"/>
    </row>
    <row r="10" spans="1:13" ht="12.75">
      <c r="A10" s="10">
        <v>1</v>
      </c>
      <c r="B10" s="61">
        <f>'installation '!Q11</f>
        <v>93</v>
      </c>
      <c r="C10" s="62">
        <f>'installation '!R11</f>
        <v>7</v>
      </c>
      <c r="D10" s="43">
        <f>'installation '!Q12</f>
        <v>93</v>
      </c>
      <c r="E10" s="62">
        <f>'installation '!R12</f>
        <v>7</v>
      </c>
      <c r="F10" s="43">
        <v>132</v>
      </c>
      <c r="G10" s="63">
        <v>138</v>
      </c>
      <c r="I10" s="43">
        <f aca="true" t="shared" si="0" ref="I10:I17">B10+D10+F10+G10</f>
        <v>456</v>
      </c>
      <c r="J10" s="13">
        <f aca="true" t="shared" si="1" ref="J10:J17">C10+E10</f>
        <v>14</v>
      </c>
      <c r="L10"/>
      <c r="M10"/>
    </row>
    <row r="11" spans="1:13" ht="12.75">
      <c r="A11" s="10">
        <v>2</v>
      </c>
      <c r="B11" s="61">
        <f>'installation '!Q14</f>
        <v>101</v>
      </c>
      <c r="C11" s="62">
        <f>'installation '!R14</f>
        <v>28</v>
      </c>
      <c r="D11" s="43">
        <f>'installation '!Q15</f>
        <v>90</v>
      </c>
      <c r="E11" s="62">
        <f>'installation '!R15</f>
        <v>18</v>
      </c>
      <c r="F11" s="43">
        <v>132</v>
      </c>
      <c r="G11" s="63">
        <v>138</v>
      </c>
      <c r="I11" s="43">
        <f t="shared" si="0"/>
        <v>461</v>
      </c>
      <c r="J11" s="13">
        <f t="shared" si="1"/>
        <v>46</v>
      </c>
      <c r="L11"/>
      <c r="M11"/>
    </row>
    <row r="12" spans="1:13" ht="12.75">
      <c r="A12" s="10">
        <v>3</v>
      </c>
      <c r="B12" s="61">
        <f>'installation '!Q17</f>
        <v>86</v>
      </c>
      <c r="C12" s="62">
        <f>'installation '!R17</f>
        <v>14</v>
      </c>
      <c r="D12" s="43">
        <f>'installation '!Q18</f>
        <v>86</v>
      </c>
      <c r="E12" s="62">
        <f>'installation '!R18</f>
        <v>14</v>
      </c>
      <c r="F12" s="43">
        <v>132</v>
      </c>
      <c r="G12" s="63">
        <v>138</v>
      </c>
      <c r="I12" s="43">
        <f t="shared" si="0"/>
        <v>442</v>
      </c>
      <c r="J12" s="13">
        <f t="shared" si="1"/>
        <v>28</v>
      </c>
      <c r="L12"/>
      <c r="M12"/>
    </row>
    <row r="13" spans="1:13" ht="12.75">
      <c r="A13" s="10">
        <v>4</v>
      </c>
      <c r="B13" s="61">
        <f>'installation '!Q20</f>
        <v>48</v>
      </c>
      <c r="C13" s="62">
        <f>'installation '!R20</f>
        <v>0</v>
      </c>
      <c r="D13" s="43">
        <f>'installation '!Q21</f>
        <v>48</v>
      </c>
      <c r="E13" s="62">
        <f>'installation '!R21</f>
        <v>0</v>
      </c>
      <c r="F13" s="43">
        <v>132</v>
      </c>
      <c r="G13" s="63">
        <v>138</v>
      </c>
      <c r="I13" s="43">
        <f t="shared" si="0"/>
        <v>366</v>
      </c>
      <c r="J13" s="13">
        <f t="shared" si="1"/>
        <v>0</v>
      </c>
      <c r="L13"/>
      <c r="M13"/>
    </row>
    <row r="14" spans="1:13" ht="12.75">
      <c r="A14" s="10">
        <v>5</v>
      </c>
      <c r="B14" s="61">
        <f>'installation '!Q23</f>
        <v>94</v>
      </c>
      <c r="C14" s="62">
        <v>7</v>
      </c>
      <c r="D14" s="43">
        <f>'installation '!Q24</f>
        <v>95</v>
      </c>
      <c r="E14" s="62">
        <f>'installation '!R24</f>
        <v>7</v>
      </c>
      <c r="F14" s="43">
        <v>132</v>
      </c>
      <c r="G14" s="63">
        <v>138</v>
      </c>
      <c r="I14" s="43">
        <f t="shared" si="0"/>
        <v>459</v>
      </c>
      <c r="J14" s="13">
        <f t="shared" si="1"/>
        <v>14</v>
      </c>
      <c r="L14"/>
      <c r="M14"/>
    </row>
    <row r="15" spans="1:13" ht="12.75">
      <c r="A15" s="10">
        <v>6</v>
      </c>
      <c r="B15" s="61">
        <f>'installation '!Q26</f>
        <v>76</v>
      </c>
      <c r="C15" s="62">
        <f>'installation '!R26</f>
        <v>28</v>
      </c>
      <c r="D15" s="43">
        <f>'installation '!Q27</f>
        <v>76</v>
      </c>
      <c r="E15" s="62">
        <f>'installation '!R27</f>
        <v>28</v>
      </c>
      <c r="F15" s="43">
        <v>132</v>
      </c>
      <c r="G15" s="63">
        <v>138</v>
      </c>
      <c r="I15" s="43">
        <f t="shared" si="0"/>
        <v>422</v>
      </c>
      <c r="J15" s="13">
        <f t="shared" si="1"/>
        <v>56</v>
      </c>
      <c r="L15"/>
      <c r="M15"/>
    </row>
    <row r="16" spans="1:13" ht="12.75">
      <c r="A16" s="10">
        <v>7</v>
      </c>
      <c r="B16" s="61">
        <f>'installation '!Q29</f>
        <v>122</v>
      </c>
      <c r="C16" s="62">
        <f>'installation '!R29</f>
        <v>47</v>
      </c>
      <c r="D16" s="43">
        <f>'installation '!Q30</f>
        <v>125</v>
      </c>
      <c r="E16" s="62">
        <f>'installation '!R30</f>
        <v>47</v>
      </c>
      <c r="F16" s="43">
        <v>132</v>
      </c>
      <c r="G16" s="63">
        <v>138</v>
      </c>
      <c r="I16" s="43">
        <f t="shared" si="0"/>
        <v>517</v>
      </c>
      <c r="J16" s="13">
        <f t="shared" si="1"/>
        <v>94</v>
      </c>
      <c r="L16"/>
      <c r="M16"/>
    </row>
    <row r="17" spans="1:13" ht="12.75">
      <c r="A17" s="10">
        <v>8</v>
      </c>
      <c r="B17" s="61">
        <f>'installation '!Q32</f>
        <v>86</v>
      </c>
      <c r="C17" s="62">
        <f>'installation '!R32</f>
        <v>17</v>
      </c>
      <c r="D17" s="43">
        <f>'installation '!Q33</f>
        <v>93</v>
      </c>
      <c r="E17" s="62">
        <f>'installation '!R33</f>
        <v>24</v>
      </c>
      <c r="F17" s="43">
        <v>132</v>
      </c>
      <c r="G17" s="63">
        <v>138</v>
      </c>
      <c r="I17" s="43">
        <f t="shared" si="0"/>
        <v>449</v>
      </c>
      <c r="J17" s="13">
        <f t="shared" si="1"/>
        <v>41</v>
      </c>
      <c r="L17"/>
      <c r="M17"/>
    </row>
    <row r="18" spans="2:13" ht="12.75">
      <c r="B18" s="61"/>
      <c r="C18" s="62"/>
      <c r="D18" s="43"/>
      <c r="E18" s="62"/>
      <c r="F18" s="43"/>
      <c r="G18" s="63"/>
      <c r="I18" s="43"/>
      <c r="J18" s="13"/>
      <c r="L18"/>
      <c r="M18"/>
    </row>
    <row r="19" spans="1:13" ht="12.75">
      <c r="A19" s="10" t="s">
        <v>32</v>
      </c>
      <c r="B19" s="61">
        <f aca="true" t="shared" si="2" ref="B19:G19">SUM(B10:B17)</f>
        <v>706</v>
      </c>
      <c r="C19" s="62">
        <f t="shared" si="2"/>
        <v>148</v>
      </c>
      <c r="D19" s="43">
        <f t="shared" si="2"/>
        <v>706</v>
      </c>
      <c r="E19" s="62">
        <f t="shared" si="2"/>
        <v>145</v>
      </c>
      <c r="F19" s="43">
        <f t="shared" si="2"/>
        <v>1056</v>
      </c>
      <c r="G19" s="63">
        <f t="shared" si="2"/>
        <v>1104</v>
      </c>
      <c r="I19" s="43">
        <f>SUM(I10:I17)</f>
        <v>3572</v>
      </c>
      <c r="J19" s="13">
        <f>SUM(J10:J17)</f>
        <v>293</v>
      </c>
      <c r="L19"/>
      <c r="M19"/>
    </row>
    <row r="20" spans="9:13" ht="12.75">
      <c r="I20" s="43"/>
      <c r="L20"/>
      <c r="M20"/>
    </row>
    <row r="21" spans="12:13" ht="12.75">
      <c r="L21"/>
      <c r="M21"/>
    </row>
    <row r="22" spans="1:13" ht="15.75">
      <c r="A22" s="22" t="s">
        <v>61</v>
      </c>
      <c r="B22" s="22">
        <f>B19+D19+F19+G19</f>
        <v>3572</v>
      </c>
      <c r="L22"/>
      <c r="M22"/>
    </row>
    <row r="23" spans="1:13" ht="15.75">
      <c r="A23" s="30" t="s">
        <v>62</v>
      </c>
      <c r="B23" s="30">
        <f>C19+E19</f>
        <v>293</v>
      </c>
      <c r="L23"/>
      <c r="M23"/>
    </row>
    <row r="24" spans="1:13" ht="12.75">
      <c r="A24" s="13"/>
      <c r="B24" s="13"/>
      <c r="L24"/>
      <c r="M24"/>
    </row>
    <row r="25" spans="1:13" ht="12.75">
      <c r="A25" s="13"/>
      <c r="B25" s="13"/>
      <c r="L25"/>
      <c r="M25"/>
    </row>
    <row r="26" spans="1:13" ht="12.75">
      <c r="A26" s="13"/>
      <c r="B26" s="13"/>
      <c r="L26"/>
      <c r="M26"/>
    </row>
    <row r="27" spans="1:13" ht="12.75">
      <c r="A27" s="13"/>
      <c r="B27" s="13"/>
      <c r="L27"/>
      <c r="M27"/>
    </row>
    <row r="28" spans="6:13" ht="15.75">
      <c r="F28" s="65" t="s">
        <v>102</v>
      </c>
      <c r="H28" s="8"/>
      <c r="J28" s="43"/>
      <c r="L28"/>
      <c r="M28"/>
    </row>
    <row r="29" spans="8:13" ht="12.75">
      <c r="H29" s="8"/>
      <c r="J29" s="43"/>
      <c r="L29"/>
      <c r="M29"/>
    </row>
    <row r="30" spans="1:13" s="10" customFormat="1" ht="12.75">
      <c r="A30" s="10" t="s">
        <v>68</v>
      </c>
      <c r="B30" s="10" t="s">
        <v>43</v>
      </c>
      <c r="D30" s="92" t="s">
        <v>85</v>
      </c>
      <c r="E30" s="39"/>
      <c r="F30" s="10" t="s">
        <v>86</v>
      </c>
      <c r="G30" s="92"/>
      <c r="H30" s="10" t="s">
        <v>87</v>
      </c>
      <c r="I30" s="50"/>
      <c r="J30" s="10" t="s">
        <v>32</v>
      </c>
      <c r="L30" s="40"/>
      <c r="M30" s="40"/>
    </row>
    <row r="31" spans="2:13" s="25" customFormat="1" ht="12.75">
      <c r="B31" s="25" t="s">
        <v>79</v>
      </c>
      <c r="D31" s="54" t="s">
        <v>99</v>
      </c>
      <c r="E31" s="42"/>
      <c r="F31" s="25" t="s">
        <v>100</v>
      </c>
      <c r="G31" s="54"/>
      <c r="H31" s="25" t="s">
        <v>101</v>
      </c>
      <c r="M31" s="24"/>
    </row>
    <row r="32" spans="4:13" ht="12.75">
      <c r="D32" s="64"/>
      <c r="E32" s="9"/>
      <c r="G32" s="64"/>
      <c r="H32" s="8"/>
      <c r="M32"/>
    </row>
    <row r="33" spans="4:10" ht="12.75">
      <c r="D33" s="64" t="s">
        <v>45</v>
      </c>
      <c r="E33" s="9" t="s">
        <v>45</v>
      </c>
      <c r="F33" s="9" t="s">
        <v>45</v>
      </c>
      <c r="G33" s="64" t="s">
        <v>45</v>
      </c>
      <c r="H33" s="8" t="s">
        <v>45</v>
      </c>
      <c r="J33" s="8" t="s">
        <v>45</v>
      </c>
    </row>
    <row r="34" spans="4:8" ht="12.75">
      <c r="D34" s="64"/>
      <c r="E34" s="9" t="s">
        <v>92</v>
      </c>
      <c r="F34" s="8" t="s">
        <v>88</v>
      </c>
      <c r="G34" s="64" t="s">
        <v>89</v>
      </c>
      <c r="H34" s="8"/>
    </row>
    <row r="35" spans="1:10" ht="12.75">
      <c r="A35" s="10">
        <v>1</v>
      </c>
      <c r="B35" s="8">
        <v>81</v>
      </c>
      <c r="D35" s="64">
        <v>15</v>
      </c>
      <c r="E35" s="9">
        <v>10</v>
      </c>
      <c r="F35" s="8">
        <v>5</v>
      </c>
      <c r="G35" s="64">
        <v>5</v>
      </c>
      <c r="H35" s="8">
        <v>16</v>
      </c>
      <c r="J35" s="8">
        <f aca="true" t="shared" si="3" ref="J35:J42">D35+E35+H35</f>
        <v>41</v>
      </c>
    </row>
    <row r="36" spans="1:10" ht="12.75">
      <c r="A36" s="10">
        <v>2</v>
      </c>
      <c r="B36" s="8">
        <v>87</v>
      </c>
      <c r="D36" s="64">
        <v>15</v>
      </c>
      <c r="E36" s="9">
        <v>13</v>
      </c>
      <c r="F36" s="8">
        <v>7</v>
      </c>
      <c r="G36" s="64">
        <v>6</v>
      </c>
      <c r="H36" s="8">
        <v>16</v>
      </c>
      <c r="J36" s="8">
        <f t="shared" si="3"/>
        <v>44</v>
      </c>
    </row>
    <row r="37" spans="1:10" ht="12.75">
      <c r="A37" s="10">
        <v>3</v>
      </c>
      <c r="B37" s="8">
        <v>77</v>
      </c>
      <c r="D37" s="64">
        <v>15</v>
      </c>
      <c r="E37" s="9">
        <v>8</v>
      </c>
      <c r="F37" s="8">
        <v>4</v>
      </c>
      <c r="G37" s="64">
        <v>4</v>
      </c>
      <c r="H37" s="8">
        <v>16</v>
      </c>
      <c r="J37" s="8">
        <f t="shared" si="3"/>
        <v>39</v>
      </c>
    </row>
    <row r="38" spans="1:10" ht="12.75">
      <c r="A38" s="10">
        <v>4</v>
      </c>
      <c r="B38" s="8">
        <v>61</v>
      </c>
      <c r="D38" s="64">
        <v>15</v>
      </c>
      <c r="E38" s="9">
        <v>2</v>
      </c>
      <c r="F38" s="8">
        <v>1</v>
      </c>
      <c r="G38" s="64">
        <v>1</v>
      </c>
      <c r="H38" s="8">
        <v>15</v>
      </c>
      <c r="J38" s="8">
        <f t="shared" si="3"/>
        <v>32</v>
      </c>
    </row>
    <row r="39" spans="1:10" ht="12.75">
      <c r="A39" s="10">
        <v>5</v>
      </c>
      <c r="B39" s="8">
        <v>83</v>
      </c>
      <c r="D39" s="64">
        <v>15</v>
      </c>
      <c r="E39" s="9">
        <v>12</v>
      </c>
      <c r="F39" s="8">
        <v>6</v>
      </c>
      <c r="G39" s="64">
        <v>6</v>
      </c>
      <c r="H39" s="8">
        <v>16</v>
      </c>
      <c r="J39" s="8">
        <f t="shared" si="3"/>
        <v>43</v>
      </c>
    </row>
    <row r="40" spans="1:10" ht="12.75">
      <c r="A40" s="10">
        <v>6</v>
      </c>
      <c r="B40" s="8">
        <v>79</v>
      </c>
      <c r="D40" s="64">
        <v>14</v>
      </c>
      <c r="E40" s="9">
        <v>12</v>
      </c>
      <c r="F40" s="8">
        <v>6</v>
      </c>
      <c r="G40" s="64">
        <v>6</v>
      </c>
      <c r="H40" s="8">
        <v>15</v>
      </c>
      <c r="J40" s="8">
        <f t="shared" si="3"/>
        <v>41</v>
      </c>
    </row>
    <row r="41" spans="1:10" ht="12.75">
      <c r="A41" s="10">
        <v>7</v>
      </c>
      <c r="B41" s="8">
        <v>93</v>
      </c>
      <c r="D41" s="64">
        <v>15</v>
      </c>
      <c r="E41" s="26">
        <f>F41+G41</f>
        <v>16</v>
      </c>
      <c r="F41" s="8">
        <v>8</v>
      </c>
      <c r="G41" s="64">
        <v>8</v>
      </c>
      <c r="H41" s="8">
        <v>16</v>
      </c>
      <c r="J41" s="8">
        <f t="shared" si="3"/>
        <v>47</v>
      </c>
    </row>
    <row r="42" spans="1:10" ht="12.75">
      <c r="A42" s="10">
        <v>8</v>
      </c>
      <c r="B42" s="8">
        <v>85</v>
      </c>
      <c r="D42" s="64">
        <v>15</v>
      </c>
      <c r="E42" s="9">
        <f>F42+G42</f>
        <v>13</v>
      </c>
      <c r="F42" s="8">
        <v>6</v>
      </c>
      <c r="G42" s="64">
        <v>7</v>
      </c>
      <c r="H42" s="8">
        <v>16</v>
      </c>
      <c r="J42" s="8">
        <f t="shared" si="3"/>
        <v>44</v>
      </c>
    </row>
    <row r="43" spans="1:8" ht="12.75">
      <c r="A43" s="10"/>
      <c r="D43" s="64"/>
      <c r="E43" s="9"/>
      <c r="G43" s="64"/>
      <c r="H43" s="8"/>
    </row>
    <row r="44" spans="1:10" s="10" customFormat="1" ht="12.75">
      <c r="A44" s="10" t="s">
        <v>32</v>
      </c>
      <c r="B44" s="10">
        <f>SUM(B35:B42)</f>
        <v>646</v>
      </c>
      <c r="D44" s="92">
        <f>SUM(D35:D42)</f>
        <v>119</v>
      </c>
      <c r="E44" s="39">
        <f>SUM(E35:E42)</f>
        <v>86</v>
      </c>
      <c r="F44" s="10">
        <f>SUM(F35:F42)</f>
        <v>43</v>
      </c>
      <c r="G44" s="92">
        <f>SUM(G35:G42)</f>
        <v>43</v>
      </c>
      <c r="H44" s="10">
        <f>SUM(H35:H42)</f>
        <v>126</v>
      </c>
      <c r="J44" s="10">
        <f>SUM(J35:J42)</f>
        <v>331</v>
      </c>
    </row>
    <row r="45" spans="8:10" ht="12.75">
      <c r="H45" s="8"/>
      <c r="J45" s="43"/>
    </row>
    <row r="46" spans="1:10" ht="12.75">
      <c r="A46" s="10" t="s">
        <v>76</v>
      </c>
      <c r="B46" s="60">
        <f>D44+E44+H44</f>
        <v>331</v>
      </c>
      <c r="J46"/>
    </row>
    <row r="47" spans="1:10" ht="12.75">
      <c r="A47" s="10" t="s">
        <v>78</v>
      </c>
      <c r="B47" s="60">
        <f>B44</f>
        <v>646</v>
      </c>
      <c r="J47"/>
    </row>
    <row r="48" ht="12.75">
      <c r="J48"/>
    </row>
    <row r="49" spans="1:10" ht="12.75">
      <c r="A49" s="8" t="s">
        <v>71</v>
      </c>
      <c r="B49" s="58" t="s">
        <v>72</v>
      </c>
      <c r="J49"/>
    </row>
    <row r="50" spans="1:10" ht="12.75">
      <c r="A50" s="8" t="s">
        <v>70</v>
      </c>
      <c r="B50" s="58" t="s">
        <v>84</v>
      </c>
      <c r="J50"/>
    </row>
    <row r="51" spans="1:10" ht="12.75">
      <c r="A51" s="8" t="s">
        <v>69</v>
      </c>
      <c r="B51" s="58" t="s">
        <v>73</v>
      </c>
      <c r="J51"/>
    </row>
  </sheetData>
  <printOptions/>
  <pageMargins left="0.45" right="0.45" top="1" bottom="1" header="0.5" footer="0.5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20" sqref="J20"/>
    </sheetView>
  </sheetViews>
  <sheetFormatPr defaultColWidth="9.140625" defaultRowHeight="12.75"/>
  <cols>
    <col min="1" max="1" width="6.421875" style="8" customWidth="1"/>
    <col min="2" max="2" width="15.7109375" style="0" customWidth="1"/>
    <col min="3" max="3" width="10.421875" style="0" customWidth="1"/>
    <col min="4" max="4" width="15.7109375" style="0" customWidth="1"/>
    <col min="5" max="5" width="9.8515625" style="0" customWidth="1"/>
    <col min="6" max="6" width="15.28125" style="0" customWidth="1"/>
    <col min="7" max="7" width="10.57421875" style="0" customWidth="1"/>
  </cols>
  <sheetData>
    <row r="1" spans="3:7" ht="15.75">
      <c r="C1" s="2" t="s">
        <v>104</v>
      </c>
      <c r="G1" t="s">
        <v>98</v>
      </c>
    </row>
    <row r="2" ht="15.75">
      <c r="C2" s="2"/>
    </row>
    <row r="4" spans="2:7" s="8" customFormat="1" ht="12.75">
      <c r="B4" s="43" t="s">
        <v>117</v>
      </c>
      <c r="C4" s="63"/>
      <c r="D4" s="112" t="s">
        <v>118</v>
      </c>
      <c r="E4" s="115"/>
      <c r="F4" s="13" t="s">
        <v>119</v>
      </c>
      <c r="G4" s="13"/>
    </row>
    <row r="5" spans="2:7" ht="12.75">
      <c r="B5" s="43" t="s">
        <v>105</v>
      </c>
      <c r="C5" s="63" t="s">
        <v>106</v>
      </c>
      <c r="D5" s="112" t="s">
        <v>105</v>
      </c>
      <c r="E5" s="115" t="s">
        <v>106</v>
      </c>
      <c r="F5" s="13" t="s">
        <v>105</v>
      </c>
      <c r="G5" s="13" t="s">
        <v>106</v>
      </c>
    </row>
    <row r="6" spans="2:7" ht="12.75">
      <c r="B6" s="43"/>
      <c r="C6" s="63" t="s">
        <v>124</v>
      </c>
      <c r="D6" s="112"/>
      <c r="E6" s="115" t="s">
        <v>124</v>
      </c>
      <c r="F6" s="13"/>
      <c r="G6" s="13" t="s">
        <v>124</v>
      </c>
    </row>
    <row r="7" spans="1:7" ht="12.75">
      <c r="A7" s="8" t="s">
        <v>50</v>
      </c>
      <c r="B7" s="43"/>
      <c r="C7" s="63"/>
      <c r="D7" s="112"/>
      <c r="E7" s="115"/>
      <c r="F7" s="13"/>
      <c r="G7" s="13"/>
    </row>
    <row r="8" spans="1:7" ht="12.75">
      <c r="A8" s="8" t="s">
        <v>107</v>
      </c>
      <c r="B8" s="43">
        <v>16</v>
      </c>
      <c r="C8" s="63">
        <v>337</v>
      </c>
      <c r="D8" s="112">
        <v>16</v>
      </c>
      <c r="E8" s="115">
        <v>447</v>
      </c>
      <c r="F8" s="13">
        <v>64</v>
      </c>
      <c r="G8" s="13">
        <v>402</v>
      </c>
    </row>
    <row r="9" spans="1:7" ht="12.75">
      <c r="A9" s="8" t="s">
        <v>108</v>
      </c>
      <c r="B9" s="43">
        <v>10</v>
      </c>
      <c r="C9" s="63">
        <v>402</v>
      </c>
      <c r="D9" s="112">
        <v>10</v>
      </c>
      <c r="E9" s="115">
        <v>512</v>
      </c>
      <c r="F9" s="13"/>
      <c r="G9" s="13"/>
    </row>
    <row r="10" spans="1:7" ht="12.75">
      <c r="A10" s="8" t="s">
        <v>109</v>
      </c>
      <c r="B10" s="43">
        <v>12</v>
      </c>
      <c r="C10" s="63">
        <v>424</v>
      </c>
      <c r="D10" s="112">
        <v>12</v>
      </c>
      <c r="E10" s="115">
        <v>534</v>
      </c>
      <c r="F10" s="13"/>
      <c r="G10" s="13"/>
    </row>
    <row r="11" spans="1:7" ht="12.75">
      <c r="A11" s="8" t="s">
        <v>110</v>
      </c>
      <c r="B11" s="43">
        <v>12</v>
      </c>
      <c r="C11" s="63">
        <v>446</v>
      </c>
      <c r="D11" s="112">
        <v>12</v>
      </c>
      <c r="E11" s="115">
        <v>556</v>
      </c>
      <c r="F11" s="13"/>
      <c r="G11" s="13"/>
    </row>
    <row r="12" spans="1:7" ht="12.75">
      <c r="A12" s="8" t="s">
        <v>111</v>
      </c>
      <c r="B12" s="43">
        <v>10</v>
      </c>
      <c r="C12" s="63">
        <v>468</v>
      </c>
      <c r="D12" s="112">
        <v>12</v>
      </c>
      <c r="E12" s="115">
        <v>580</v>
      </c>
      <c r="F12" s="13"/>
      <c r="G12" s="13"/>
    </row>
    <row r="13" spans="2:7" ht="12.75">
      <c r="B13" s="43"/>
      <c r="C13" s="63"/>
      <c r="D13" s="112"/>
      <c r="E13" s="115"/>
      <c r="F13" s="13"/>
      <c r="G13" s="13"/>
    </row>
    <row r="14" spans="1:7" ht="12.75">
      <c r="A14" s="8" t="s">
        <v>92</v>
      </c>
      <c r="B14" s="50">
        <f>SUM(B8:B12)</f>
        <v>60</v>
      </c>
      <c r="C14" s="114"/>
      <c r="D14" s="113">
        <f>SUM(D8:D12)</f>
        <v>62</v>
      </c>
      <c r="E14" s="116"/>
      <c r="F14" s="60">
        <f>SUM(F8:F12)</f>
        <v>64</v>
      </c>
      <c r="G14" s="12"/>
    </row>
    <row r="16" ht="12.75">
      <c r="B16" t="s">
        <v>112</v>
      </c>
    </row>
    <row r="17" ht="12.75">
      <c r="G17" s="8"/>
    </row>
    <row r="18" spans="2:7" ht="12.75">
      <c r="B18" s="8" t="s">
        <v>120</v>
      </c>
      <c r="C18" s="46" t="s">
        <v>114</v>
      </c>
      <c r="E18" t="s">
        <v>115</v>
      </c>
      <c r="G18" s="8">
        <v>90</v>
      </c>
    </row>
    <row r="19" spans="2:7" ht="12.75">
      <c r="B19" s="8" t="s">
        <v>121</v>
      </c>
      <c r="C19" t="s">
        <v>125</v>
      </c>
      <c r="E19" t="s">
        <v>116</v>
      </c>
      <c r="G19" s="8">
        <v>50</v>
      </c>
    </row>
    <row r="20" spans="2:7" ht="12.75">
      <c r="B20" s="8" t="s">
        <v>122</v>
      </c>
      <c r="C20" t="s">
        <v>126</v>
      </c>
      <c r="E20" t="s">
        <v>113</v>
      </c>
      <c r="G20" s="8">
        <v>46</v>
      </c>
    </row>
    <row r="22" ht="12.75">
      <c r="G22" s="10">
        <f>SUM(G18:G20)</f>
        <v>186</v>
      </c>
    </row>
    <row r="24" ht="12.75">
      <c r="A24" s="58" t="s">
        <v>123</v>
      </c>
    </row>
    <row r="30" ht="12.75">
      <c r="C30" s="58"/>
    </row>
    <row r="31" ht="12.75">
      <c r="C31" s="58"/>
    </row>
    <row r="32" ht="12.75">
      <c r="C32" s="58"/>
    </row>
  </sheetData>
  <printOptions/>
  <pageMargins left="0.75" right="0.75" top="1" bottom="1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2006-07-21T06:53:43Z</cp:lastPrinted>
  <dcterms:created xsi:type="dcterms:W3CDTF">2002-06-19T15:19:01Z</dcterms:created>
  <dcterms:modified xsi:type="dcterms:W3CDTF">2006-08-29T10:11:38Z</dcterms:modified>
  <cp:category/>
  <cp:version/>
  <cp:contentType/>
  <cp:contentStatus/>
</cp:coreProperties>
</file>