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4230" windowHeight="3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<sst xmlns="http://schemas.openxmlformats.org/spreadsheetml/2006/main" count="216" uniqueCount="55">
  <si>
    <t>A</t>
  </si>
  <si>
    <t>SEM</t>
  </si>
  <si>
    <t>ION</t>
  </si>
  <si>
    <t>A (cm2)</t>
  </si>
  <si>
    <t>SEM (cm2)</t>
  </si>
  <si>
    <t>ION (cm2)</t>
  </si>
  <si>
    <t>eff</t>
  </si>
  <si>
    <t>fluence</t>
  </si>
  <si>
    <t>e</t>
  </si>
  <si>
    <t>charges/cm</t>
  </si>
  <si>
    <t>I (A)</t>
  </si>
  <si>
    <t># of charges</t>
  </si>
  <si>
    <t>length (cm)</t>
  </si>
  <si>
    <t>R</t>
  </si>
  <si>
    <t xml:space="preserve">fluence </t>
  </si>
  <si>
    <t>current</t>
  </si>
  <si>
    <t>voltage</t>
  </si>
  <si>
    <t>uA</t>
  </si>
  <si>
    <t>run</t>
  </si>
  <si>
    <t>minus</t>
  </si>
  <si>
    <t>positive</t>
  </si>
  <si>
    <t>energy</t>
  </si>
  <si>
    <t>250 MeV</t>
  </si>
  <si>
    <t>longitudinal</t>
  </si>
  <si>
    <t>transverse</t>
  </si>
  <si>
    <t>no collimator</t>
  </si>
  <si>
    <t>collimator 7.1x7.1 cm2</t>
  </si>
  <si>
    <t>collimator dia. 4.0 cm</t>
  </si>
  <si>
    <t>collimator dia. 2.0 cm</t>
  </si>
  <si>
    <t>0  Volt</t>
  </si>
  <si>
    <t>plus</t>
  </si>
  <si>
    <t>1500  Volt</t>
  </si>
  <si>
    <t>pA</t>
  </si>
  <si>
    <t>energy 250</t>
  </si>
  <si>
    <t>no beam in line +0.2 pA</t>
  </si>
  <si>
    <t>beam on degrader +7 pA</t>
  </si>
  <si>
    <t>beam on degrader -10 pA</t>
  </si>
  <si>
    <t>05:19:00 IBM</t>
  </si>
  <si>
    <t>88/89</t>
  </si>
  <si>
    <t>current/flux</t>
  </si>
  <si>
    <t>time</t>
  </si>
  <si>
    <t>FC1</t>
  </si>
  <si>
    <t>collimator dia = 40 mm</t>
  </si>
  <si>
    <t>Variations observed, depending on deposure times</t>
  </si>
  <si>
    <t>c</t>
  </si>
  <si>
    <t xml:space="preserve">no collimator </t>
  </si>
  <si>
    <t>26 pA beam on degrader</t>
  </si>
  <si>
    <t>fc1</t>
  </si>
  <si>
    <t>test of ceramic, beam on degrader</t>
  </si>
  <si>
    <t>U</t>
  </si>
  <si>
    <t>flux / 1e8</t>
  </si>
  <si>
    <t>I / pA</t>
  </si>
  <si>
    <t>beam on</t>
  </si>
  <si>
    <t>test of ion chamber with beam on electronic box,</t>
  </si>
  <si>
    <t>test of ion chamber with beam on electronic box, capacitor disconnected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</si>
</sst>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E+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sz val="8.25"/>
      <name val="Arial"/>
      <family val="0"/>
    </font>
    <font>
      <sz val="5.75"/>
      <name val="Arial"/>
      <family val="0"/>
    </font>
    <font>
      <sz val="5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11" fontId="1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Sheet1!$A$127:$A$138</c:f>
              <c:numCache>
                <c:ptCount val="12"/>
                <c:pt idx="0">
                  <c:v>1250</c:v>
                </c:pt>
                <c:pt idx="1">
                  <c:v>1000</c:v>
                </c:pt>
                <c:pt idx="2">
                  <c:v>750</c:v>
                </c:pt>
                <c:pt idx="3">
                  <c:v>500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60</c:v>
                </c:pt>
                <c:pt idx="8">
                  <c:v>60</c:v>
                </c:pt>
                <c:pt idx="9">
                  <c:v>30</c:v>
                </c:pt>
                <c:pt idx="10">
                  <c:v>1500</c:v>
                </c:pt>
                <c:pt idx="11">
                  <c:v>1500</c:v>
                </c:pt>
              </c:numCache>
            </c:numRef>
          </c:xVal>
          <c:yVal>
            <c:numRef>
              <c:f>Sheet1!$G$127:$G$138</c:f>
              <c:numCache>
                <c:ptCount val="12"/>
                <c:pt idx="0">
                  <c:v>1.7543859649122805E-06</c:v>
                </c:pt>
                <c:pt idx="1">
                  <c:v>1.620689655172414E-06</c:v>
                </c:pt>
                <c:pt idx="2">
                  <c:v>1.368421052631579E-06</c:v>
                </c:pt>
                <c:pt idx="3">
                  <c:v>1.1298245614035087E-06</c:v>
                </c:pt>
                <c:pt idx="4">
                  <c:v>1.1473684210526316E-06</c:v>
                </c:pt>
                <c:pt idx="5">
                  <c:v>8.491228070175438E-07</c:v>
                </c:pt>
                <c:pt idx="6">
                  <c:v>6.31578947368421E-07</c:v>
                </c:pt>
                <c:pt idx="7">
                  <c:v>5.714285714285715E-07</c:v>
                </c:pt>
                <c:pt idx="8">
                  <c:v>6.169491525423728E-07</c:v>
                </c:pt>
                <c:pt idx="9">
                  <c:v>5.491525423728813E-07</c:v>
                </c:pt>
                <c:pt idx="10">
                  <c:v>2.3859649122807015E-06</c:v>
                </c:pt>
                <c:pt idx="11">
                  <c:v>2.3157894736842105E-06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Sheet1!$O$128:$O$142</c:f>
              <c:numCache>
                <c:ptCount val="15"/>
                <c:pt idx="0">
                  <c:v>1500</c:v>
                </c:pt>
                <c:pt idx="1">
                  <c:v>1250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100</c:v>
                </c:pt>
                <c:pt idx="7">
                  <c:v>50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500</c:v>
                </c:pt>
                <c:pt idx="12">
                  <c:v>1000</c:v>
                </c:pt>
                <c:pt idx="13">
                  <c:v>1500</c:v>
                </c:pt>
              </c:numCache>
            </c:numRef>
          </c:xVal>
          <c:yVal>
            <c:numRef>
              <c:f>Sheet1!$U$128:$U$142</c:f>
              <c:numCache>
                <c:ptCount val="15"/>
                <c:pt idx="0">
                  <c:v>2.518181818181818E-06</c:v>
                </c:pt>
                <c:pt idx="1">
                  <c:v>2.1499999999999997E-06</c:v>
                </c:pt>
                <c:pt idx="2">
                  <c:v>1.8499999999999997E-06</c:v>
                </c:pt>
                <c:pt idx="3">
                  <c:v>1.4909090909090907E-06</c:v>
                </c:pt>
                <c:pt idx="4">
                  <c:v>1.1227272727272728E-06</c:v>
                </c:pt>
                <c:pt idx="5">
                  <c:v>8.09090909090909E-07</c:v>
                </c:pt>
                <c:pt idx="6">
                  <c:v>5.909090909090909E-07</c:v>
                </c:pt>
                <c:pt idx="7">
                  <c:v>5.454545454545454E-07</c:v>
                </c:pt>
                <c:pt idx="8">
                  <c:v>5.636363636363636E-07</c:v>
                </c:pt>
                <c:pt idx="9">
                  <c:v>7.045454545454545E-07</c:v>
                </c:pt>
                <c:pt idx="10">
                  <c:v>7.636363636363636E-07</c:v>
                </c:pt>
                <c:pt idx="11">
                  <c:v>1.3636363636363634E-06</c:v>
                </c:pt>
                <c:pt idx="12">
                  <c:v>1.9545454545454545E-06</c:v>
                </c:pt>
                <c:pt idx="13">
                  <c:v>2.5227272727272725E-06</c:v>
                </c:pt>
              </c:numCache>
            </c:numRef>
          </c:yVal>
          <c:smooth val="0"/>
        </c:ser>
        <c:axId val="15561882"/>
        <c:axId val="5839211"/>
      </c:scatterChart>
      <c:valAx>
        <c:axId val="1556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9211"/>
        <c:crosses val="autoZero"/>
        <c:crossBetween val="midCat"/>
        <c:dispUnits/>
      </c:valAx>
      <c:valAx>
        <c:axId val="5839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61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Sheet1!$A$73:$A$77</c:f>
              <c:numCache>
                <c:ptCount val="5"/>
                <c:pt idx="0">
                  <c:v>250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Sheet1!$C$73:$C$77</c:f>
              <c:numCache>
                <c:ptCount val="5"/>
                <c:pt idx="0">
                  <c:v>-3.4</c:v>
                </c:pt>
                <c:pt idx="1">
                  <c:v>-2.9</c:v>
                </c:pt>
                <c:pt idx="2">
                  <c:v>-2.81</c:v>
                </c:pt>
                <c:pt idx="3">
                  <c:v>-2.8</c:v>
                </c:pt>
                <c:pt idx="4">
                  <c:v>-3.3</c:v>
                </c:pt>
              </c:numCache>
            </c:numRef>
          </c:yVal>
          <c:smooth val="0"/>
        </c:ser>
        <c:axId val="12027540"/>
        <c:axId val="41138997"/>
      </c:scatterChart>
      <c:valAx>
        <c:axId val="1202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38997"/>
        <c:crosses val="autoZero"/>
        <c:crossBetween val="midCat"/>
        <c:dispUnits/>
      </c:valAx>
      <c:valAx>
        <c:axId val="41138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275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7"/>
          <c:w val="0.72625"/>
          <c:h val="0.881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Sheet1!$A$84:$A$88</c:f>
              <c:numCache>
                <c:ptCount val="5"/>
                <c:pt idx="0">
                  <c:v>250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Sheet1!$C$84:$C$88</c:f>
              <c:numCache>
                <c:ptCount val="5"/>
                <c:pt idx="0">
                  <c:v>-1.38</c:v>
                </c:pt>
                <c:pt idx="1">
                  <c:v>-1.31</c:v>
                </c:pt>
                <c:pt idx="2">
                  <c:v>-1.2</c:v>
                </c:pt>
                <c:pt idx="3">
                  <c:v>-1.13</c:v>
                </c:pt>
                <c:pt idx="4">
                  <c:v>-1.26</c:v>
                </c:pt>
              </c:numCache>
            </c:numRef>
          </c:yVal>
          <c:smooth val="0"/>
        </c:ser>
        <c:axId val="34706654"/>
        <c:axId val="43924431"/>
      </c:scatterChart>
      <c:valAx>
        <c:axId val="3470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24431"/>
        <c:crosses val="autoZero"/>
        <c:crossBetween val="midCat"/>
        <c:dispUnits/>
      </c:valAx>
      <c:valAx>
        <c:axId val="43924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066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4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Sheet1!$A$95:$A$99</c:f>
              <c:numCache>
                <c:ptCount val="5"/>
                <c:pt idx="0">
                  <c:v>250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Sheet1!$C$95:$C$99</c:f>
              <c:numCache>
                <c:ptCount val="5"/>
                <c:pt idx="0">
                  <c:v>-0.443</c:v>
                </c:pt>
                <c:pt idx="1">
                  <c:v>-0.42</c:v>
                </c:pt>
                <c:pt idx="2">
                  <c:v>-0.361</c:v>
                </c:pt>
                <c:pt idx="3">
                  <c:v>-0.303</c:v>
                </c:pt>
                <c:pt idx="4">
                  <c:v>-0.29</c:v>
                </c:pt>
              </c:numCache>
            </c:numRef>
          </c:yVal>
          <c:smooth val="0"/>
        </c:ser>
        <c:axId val="59775560"/>
        <c:axId val="1109129"/>
      </c:scatterChart>
      <c:valAx>
        <c:axId val="5977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9129"/>
        <c:crosses val="autoZero"/>
        <c:crossBetween val="midCat"/>
        <c:dispUnits/>
      </c:valAx>
      <c:valAx>
        <c:axId val="1109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755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Sheet1!$U$201</c:f>
              <c:strCache>
                <c:ptCount val="1"/>
                <c:pt idx="0">
                  <c:v>FC1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Sheet1!$Q$203:$Q$211</c:f>
              <c:numCache>
                <c:ptCount val="9"/>
                <c:pt idx="0">
                  <c:v>2.15</c:v>
                </c:pt>
                <c:pt idx="1">
                  <c:v>0.8</c:v>
                </c:pt>
                <c:pt idx="2">
                  <c:v>0.3</c:v>
                </c:pt>
                <c:pt idx="3">
                  <c:v>0.075</c:v>
                </c:pt>
                <c:pt idx="4">
                  <c:v>0.026</c:v>
                </c:pt>
                <c:pt idx="5">
                  <c:v>0.0025</c:v>
                </c:pt>
                <c:pt idx="6">
                  <c:v>2.2</c:v>
                </c:pt>
                <c:pt idx="7">
                  <c:v>0.78</c:v>
                </c:pt>
                <c:pt idx="8">
                  <c:v>0.28</c:v>
                </c:pt>
              </c:numCache>
            </c:numRef>
          </c:xVal>
          <c:yVal>
            <c:numRef>
              <c:f>Sheet1!$R$203:$R$211</c:f>
              <c:numCache>
                <c:ptCount val="9"/>
                <c:pt idx="0">
                  <c:v>535</c:v>
                </c:pt>
                <c:pt idx="1">
                  <c:v>248</c:v>
                </c:pt>
                <c:pt idx="2">
                  <c:v>108</c:v>
                </c:pt>
                <c:pt idx="3">
                  <c:v>33.8</c:v>
                </c:pt>
                <c:pt idx="4">
                  <c:v>10.8</c:v>
                </c:pt>
                <c:pt idx="5">
                  <c:v>1.2</c:v>
                </c:pt>
                <c:pt idx="6">
                  <c:v>535</c:v>
                </c:pt>
                <c:pt idx="7">
                  <c:v>248</c:v>
                </c:pt>
                <c:pt idx="8">
                  <c:v>107</c:v>
                </c:pt>
              </c:numCache>
            </c:numRef>
          </c:yVal>
          <c:smooth val="0"/>
        </c:ser>
        <c:axId val="9982162"/>
        <c:axId val="22730595"/>
      </c:scatterChart>
      <c:valAx>
        <c:axId val="9982162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30595"/>
        <c:crosses val="autoZero"/>
        <c:crossBetween val="midCat"/>
        <c:dispUnits/>
      </c:valAx>
      <c:valAx>
        <c:axId val="2273059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821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62"/>
          <c:w val="0.72875"/>
          <c:h val="0.897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Sheet1!$S$237:$S$243</c:f>
              <c:numCache>
                <c:ptCount val="7"/>
                <c:pt idx="0">
                  <c:v>1</c:v>
                </c:pt>
                <c:pt idx="1">
                  <c:v>3.8</c:v>
                </c:pt>
                <c:pt idx="2">
                  <c:v>40</c:v>
                </c:pt>
                <c:pt idx="3">
                  <c:v>252</c:v>
                </c:pt>
                <c:pt idx="4">
                  <c:v>560</c:v>
                </c:pt>
                <c:pt idx="5">
                  <c:v>780</c:v>
                </c:pt>
                <c:pt idx="6">
                  <c:v>1</c:v>
                </c:pt>
              </c:numCache>
            </c:numRef>
          </c:xVal>
          <c:yVal>
            <c:numRef>
              <c:f>Sheet1!$T$237:$T$243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0</c:v>
                </c:pt>
              </c:numCache>
            </c:numRef>
          </c:yVal>
          <c:smooth val="0"/>
        </c:ser>
        <c:axId val="3248764"/>
        <c:axId val="29238877"/>
      </c:scatterChart>
      <c:valAx>
        <c:axId val="3248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38877"/>
        <c:crosses val="autoZero"/>
        <c:crossBetween val="midCat"/>
        <c:dispUnits/>
      </c:valAx>
      <c:valAx>
        <c:axId val="29238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87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4975"/>
          <c:w val="0.782"/>
          <c:h val="0.889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Sheet1!$Q$247:$Q$253</c:f>
              <c:numCache>
                <c:ptCount val="7"/>
                <c:pt idx="0">
                  <c:v>1500</c:v>
                </c:pt>
                <c:pt idx="1">
                  <c:v>1000</c:v>
                </c:pt>
                <c:pt idx="2">
                  <c:v>500</c:v>
                </c:pt>
                <c:pt idx="3">
                  <c:v>250</c:v>
                </c:pt>
                <c:pt idx="4">
                  <c:v>100</c:v>
                </c:pt>
                <c:pt idx="5">
                  <c:v>50</c:v>
                </c:pt>
                <c:pt idx="6">
                  <c:v>30</c:v>
                </c:pt>
              </c:numCache>
            </c:numRef>
          </c:xVal>
          <c:yVal>
            <c:numRef>
              <c:f>Sheet1!$S$247:$S$253</c:f>
              <c:numCache>
                <c:ptCount val="7"/>
                <c:pt idx="0">
                  <c:v>92000</c:v>
                </c:pt>
                <c:pt idx="1">
                  <c:v>74000</c:v>
                </c:pt>
                <c:pt idx="2">
                  <c:v>43000</c:v>
                </c:pt>
                <c:pt idx="3">
                  <c:v>23900</c:v>
                </c:pt>
                <c:pt idx="4">
                  <c:v>11300</c:v>
                </c:pt>
                <c:pt idx="5">
                  <c:v>6200</c:v>
                </c:pt>
                <c:pt idx="6">
                  <c:v>3900</c:v>
                </c:pt>
              </c:numCache>
            </c:numRef>
          </c:yVal>
          <c:smooth val="0"/>
        </c:ser>
        <c:axId val="61823302"/>
        <c:axId val="19538807"/>
      </c:scatterChart>
      <c:valAx>
        <c:axId val="6182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38807"/>
        <c:crosses val="autoZero"/>
        <c:crossBetween val="midCat"/>
        <c:dispUnits/>
      </c:valAx>
      <c:valAx>
        <c:axId val="19538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233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4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625"/>
          <c:w val="0.735"/>
          <c:h val="0.923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Sheet1!$Q$270:$Q$275</c:f>
              <c:numCache>
                <c:ptCount val="6"/>
                <c:pt idx="0">
                  <c:v>1500</c:v>
                </c:pt>
                <c:pt idx="1">
                  <c:v>1250</c:v>
                </c:pt>
                <c:pt idx="2">
                  <c:v>1000</c:v>
                </c:pt>
                <c:pt idx="3">
                  <c:v>500</c:v>
                </c:pt>
                <c:pt idx="4">
                  <c:v>250</c:v>
                </c:pt>
                <c:pt idx="5">
                  <c:v>50</c:v>
                </c:pt>
              </c:numCache>
            </c:numRef>
          </c:xVal>
          <c:yVal>
            <c:numRef>
              <c:f>Sheet1!$S$270:$S$275</c:f>
              <c:numCache>
                <c:ptCount val="6"/>
                <c:pt idx="0">
                  <c:v>1980</c:v>
                </c:pt>
                <c:pt idx="1">
                  <c:v>1640</c:v>
                </c:pt>
                <c:pt idx="2">
                  <c:v>1290</c:v>
                </c:pt>
                <c:pt idx="3">
                  <c:v>605</c:v>
                </c:pt>
                <c:pt idx="4">
                  <c:v>280</c:v>
                </c:pt>
                <c:pt idx="5">
                  <c:v>93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Sheet1!$Q$297:$Q$302</c:f>
              <c:numCache>
                <c:ptCount val="6"/>
                <c:pt idx="0">
                  <c:v>1500</c:v>
                </c:pt>
                <c:pt idx="1">
                  <c:v>1250</c:v>
                </c:pt>
                <c:pt idx="2">
                  <c:v>1000</c:v>
                </c:pt>
                <c:pt idx="3">
                  <c:v>500</c:v>
                </c:pt>
                <c:pt idx="4">
                  <c:v>250</c:v>
                </c:pt>
                <c:pt idx="5">
                  <c:v>50</c:v>
                </c:pt>
              </c:numCache>
            </c:numRef>
          </c:xVal>
          <c:yVal>
            <c:numRef>
              <c:f>Sheet1!$S$297:$S$302</c:f>
              <c:numCache>
                <c:ptCount val="6"/>
                <c:pt idx="0">
                  <c:v>1930</c:v>
                </c:pt>
                <c:pt idx="1">
                  <c:v>1710</c:v>
                </c:pt>
                <c:pt idx="2">
                  <c:v>1350</c:v>
                </c:pt>
                <c:pt idx="3">
                  <c:v>640</c:v>
                </c:pt>
                <c:pt idx="4">
                  <c:v>295</c:v>
                </c:pt>
                <c:pt idx="5">
                  <c:v>37</c:v>
                </c:pt>
              </c:numCache>
            </c:numRef>
          </c:yVal>
          <c:smooth val="0"/>
        </c:ser>
        <c:axId val="41631536"/>
        <c:axId val="39139505"/>
      </c:scatterChart>
      <c:valAx>
        <c:axId val="41631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39505"/>
        <c:crosses val="autoZero"/>
        <c:crossBetween val="midCat"/>
        <c:dispUnits/>
      </c:valAx>
      <c:valAx>
        <c:axId val="39139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315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3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Sheet1!$Q$263:$Q$268</c:f>
              <c:numCache>
                <c:ptCount val="6"/>
                <c:pt idx="0">
                  <c:v>1500</c:v>
                </c:pt>
                <c:pt idx="1">
                  <c:v>1250</c:v>
                </c:pt>
                <c:pt idx="2">
                  <c:v>1000</c:v>
                </c:pt>
                <c:pt idx="3">
                  <c:v>500</c:v>
                </c:pt>
                <c:pt idx="4">
                  <c:v>250</c:v>
                </c:pt>
                <c:pt idx="5">
                  <c:v>50</c:v>
                </c:pt>
              </c:numCache>
            </c:numRef>
          </c:xVal>
          <c:yVal>
            <c:numRef>
              <c:f>Sheet1!$S$263:$S$268</c:f>
              <c:numCache>
                <c:ptCount val="6"/>
                <c:pt idx="0">
                  <c:v>72</c:v>
                </c:pt>
                <c:pt idx="1">
                  <c:v>55</c:v>
                </c:pt>
                <c:pt idx="2">
                  <c:v>42</c:v>
                </c:pt>
                <c:pt idx="3">
                  <c:v>15</c:v>
                </c:pt>
                <c:pt idx="4">
                  <c:v>7.5</c:v>
                </c:pt>
                <c:pt idx="5">
                  <c:v>0.5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Sheet1!$Q$290:$Q$295</c:f>
              <c:numCache>
                <c:ptCount val="6"/>
                <c:pt idx="0">
                  <c:v>1500</c:v>
                </c:pt>
                <c:pt idx="1">
                  <c:v>1250</c:v>
                </c:pt>
                <c:pt idx="2">
                  <c:v>1000</c:v>
                </c:pt>
                <c:pt idx="3">
                  <c:v>500</c:v>
                </c:pt>
                <c:pt idx="4">
                  <c:v>250</c:v>
                </c:pt>
                <c:pt idx="5">
                  <c:v>50</c:v>
                </c:pt>
              </c:numCache>
            </c:numRef>
          </c:xVal>
          <c:yVal>
            <c:numRef>
              <c:f>Sheet1!$S$290:$S$295</c:f>
              <c:numCache>
                <c:ptCount val="6"/>
                <c:pt idx="0">
                  <c:v>56</c:v>
                </c:pt>
                <c:pt idx="1">
                  <c:v>43</c:v>
                </c:pt>
                <c:pt idx="2">
                  <c:v>33</c:v>
                </c:pt>
                <c:pt idx="3">
                  <c:v>16.6</c:v>
                </c:pt>
                <c:pt idx="4">
                  <c:v>6</c:v>
                </c:pt>
                <c:pt idx="5">
                  <c:v>-5</c:v>
                </c:pt>
              </c:numCache>
            </c:numRef>
          </c:yVal>
          <c:smooth val="0"/>
        </c:ser>
        <c:axId val="16711226"/>
        <c:axId val="16183307"/>
      </c:scatterChart>
      <c:valAx>
        <c:axId val="1671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83307"/>
        <c:crosses val="autoZero"/>
        <c:crossBetween val="midCat"/>
        <c:dispUnits/>
      </c:valAx>
      <c:valAx>
        <c:axId val="161833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11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335"/>
          <c:w val="0.737"/>
          <c:h val="0.914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Sheet1!$A$148:$A$156</c:f>
              <c:numCache>
                <c:ptCount val="9"/>
                <c:pt idx="0">
                  <c:v>1500</c:v>
                </c:pt>
                <c:pt idx="1">
                  <c:v>1250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60</c:v>
                </c:pt>
                <c:pt idx="8">
                  <c:v>30</c:v>
                </c:pt>
              </c:numCache>
            </c:numRef>
          </c:xVal>
          <c:yVal>
            <c:numRef>
              <c:f>Sheet1!$G$148:$G$156</c:f>
              <c:numCache>
                <c:ptCount val="9"/>
                <c:pt idx="0">
                  <c:v>-2.5E-06</c:v>
                </c:pt>
                <c:pt idx="1">
                  <c:v>-2.0701754385964913E-06</c:v>
                </c:pt>
                <c:pt idx="2">
                  <c:v>-1.7719298245614036E-06</c:v>
                </c:pt>
                <c:pt idx="3">
                  <c:v>-1.5087719298245614E-06</c:v>
                </c:pt>
                <c:pt idx="4">
                  <c:v>-1.2982456140350877E-06</c:v>
                </c:pt>
                <c:pt idx="5">
                  <c:v>-1.0357142857142859E-06</c:v>
                </c:pt>
                <c:pt idx="6">
                  <c:v>-9.285714285714287E-07</c:v>
                </c:pt>
                <c:pt idx="7">
                  <c:v>-8.105263157894737E-07</c:v>
                </c:pt>
                <c:pt idx="8">
                  <c:v>-7.649122807017544E-07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Sheet1!$O$147:$O$155</c:f>
              <c:numCache>
                <c:ptCount val="9"/>
                <c:pt idx="0">
                  <c:v>1500</c:v>
                </c:pt>
                <c:pt idx="1">
                  <c:v>1250</c:v>
                </c:pt>
                <c:pt idx="2">
                  <c:v>750</c:v>
                </c:pt>
                <c:pt idx="3">
                  <c:v>500</c:v>
                </c:pt>
                <c:pt idx="4">
                  <c:v>250</c:v>
                </c:pt>
                <c:pt idx="5">
                  <c:v>100</c:v>
                </c:pt>
                <c:pt idx="6">
                  <c:v>50</c:v>
                </c:pt>
                <c:pt idx="7">
                  <c:v>30</c:v>
                </c:pt>
                <c:pt idx="8">
                  <c:v>1000</c:v>
                </c:pt>
              </c:numCache>
            </c:numRef>
          </c:xVal>
          <c:yVal>
            <c:numRef>
              <c:f>Sheet1!$U$147:$U$155</c:f>
              <c:numCache>
                <c:ptCount val="9"/>
                <c:pt idx="0">
                  <c:v>-2.474418604651163E-06</c:v>
                </c:pt>
                <c:pt idx="1">
                  <c:v>-2.162790697674419E-06</c:v>
                </c:pt>
                <c:pt idx="2">
                  <c:v>-1.572093023255814E-06</c:v>
                </c:pt>
                <c:pt idx="3">
                  <c:v>-1.2093023255813954E-06</c:v>
                </c:pt>
                <c:pt idx="4">
                  <c:v>-8.744186046511628E-07</c:v>
                </c:pt>
                <c:pt idx="5">
                  <c:v>-6.976744186046511E-07</c:v>
                </c:pt>
                <c:pt idx="6">
                  <c:v>-6.325581395348838E-07</c:v>
                </c:pt>
                <c:pt idx="7">
                  <c:v>-6.186046511627908E-07</c:v>
                </c:pt>
                <c:pt idx="8">
                  <c:v>-1.7906976744186048E-06</c:v>
                </c:pt>
              </c:numCache>
            </c:numRef>
          </c:yVal>
          <c:smooth val="0"/>
        </c:ser>
        <c:axId val="52552900"/>
        <c:axId val="3214053"/>
      </c:scatterChart>
      <c:valAx>
        <c:axId val="52552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4053"/>
        <c:crosses val="autoZero"/>
        <c:crossBetween val="midCat"/>
        <c:dispUnits/>
      </c:valAx>
      <c:valAx>
        <c:axId val="3214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529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75"/>
          <c:y val="0.44775"/>
          <c:w val="0.19675"/>
          <c:h val="0.17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025"/>
          <c:w val="0.714"/>
          <c:h val="0.91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Sheet1!$A$115:$A$120</c:f>
              <c:numCache>
                <c:ptCount val="6"/>
                <c:pt idx="0">
                  <c:v>250</c:v>
                </c:pt>
                <c:pt idx="1">
                  <c:v>250</c:v>
                </c:pt>
                <c:pt idx="2">
                  <c:v>200</c:v>
                </c:pt>
                <c:pt idx="3">
                  <c:v>150</c:v>
                </c:pt>
                <c:pt idx="4">
                  <c:v>100</c:v>
                </c:pt>
                <c:pt idx="5">
                  <c:v>60</c:v>
                </c:pt>
              </c:numCache>
            </c:numRef>
          </c:xVal>
          <c:yVal>
            <c:numRef>
              <c:f>Sheet1!$G$115:$G$120</c:f>
              <c:numCache>
                <c:ptCount val="6"/>
                <c:pt idx="0">
                  <c:v>2.5E-06</c:v>
                </c:pt>
                <c:pt idx="1">
                  <c:v>2.3535714285714287E-06</c:v>
                </c:pt>
                <c:pt idx="2">
                  <c:v>2.2791666666666667E-06</c:v>
                </c:pt>
                <c:pt idx="3">
                  <c:v>2.6555555555555556E-06</c:v>
                </c:pt>
                <c:pt idx="4">
                  <c:v>2.075E-06</c:v>
                </c:pt>
                <c:pt idx="5">
                  <c:v>3.130952380952381E-06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Sheet1!$O$115:$O$121</c:f>
              <c:numCache>
                <c:ptCount val="7"/>
                <c:pt idx="0">
                  <c:v>250</c:v>
                </c:pt>
                <c:pt idx="1">
                  <c:v>201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  <c:pt idx="5">
                  <c:v>38</c:v>
                </c:pt>
                <c:pt idx="6">
                  <c:v>22</c:v>
                </c:pt>
              </c:numCache>
            </c:numRef>
          </c:xVal>
          <c:yVal>
            <c:numRef>
              <c:f>Sheet1!$U$115:$U$121</c:f>
              <c:numCache>
                <c:ptCount val="7"/>
                <c:pt idx="0">
                  <c:v>2.4909090909090907E-06</c:v>
                </c:pt>
                <c:pt idx="1">
                  <c:v>2.6363636363636364E-06</c:v>
                </c:pt>
                <c:pt idx="2">
                  <c:v>6.362068965517242E-06</c:v>
                </c:pt>
                <c:pt idx="3">
                  <c:v>2.8461538461538458E-06</c:v>
                </c:pt>
                <c:pt idx="4">
                  <c:v>4.476190476190477E-06</c:v>
                </c:pt>
                <c:pt idx="5">
                  <c:v>1.953125E-06</c:v>
                </c:pt>
                <c:pt idx="6">
                  <c:v>1.1583333333333334E-06</c:v>
                </c:pt>
              </c:numCache>
            </c:numRef>
          </c:yVal>
          <c:smooth val="0"/>
        </c:ser>
        <c:axId val="28926478"/>
        <c:axId val="59011711"/>
      </c:scatterChart>
      <c:valAx>
        <c:axId val="2892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1711"/>
        <c:crosses val="autoZero"/>
        <c:crossBetween val="midCat"/>
        <c:dispUnits/>
      </c:valAx>
      <c:valAx>
        <c:axId val="59011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26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.37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715"/>
          <c:w val="0.7325"/>
          <c:h val="0.910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Sheet1!$A$164:$A$174</c:f>
              <c:numCache>
                <c:ptCount val="11"/>
                <c:pt idx="0">
                  <c:v>1500</c:v>
                </c:pt>
                <c:pt idx="1">
                  <c:v>1250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60</c:v>
                </c:pt>
                <c:pt idx="8">
                  <c:v>30</c:v>
                </c:pt>
                <c:pt idx="9">
                  <c:v>1500</c:v>
                </c:pt>
                <c:pt idx="10">
                  <c:v>1500</c:v>
                </c:pt>
              </c:numCache>
            </c:numRef>
          </c:xVal>
          <c:yVal>
            <c:numRef>
              <c:f>Sheet1!$G$164:$G$174</c:f>
              <c:numCache>
                <c:ptCount val="11"/>
                <c:pt idx="0">
                  <c:v>2.3571428571428574E-06</c:v>
                </c:pt>
                <c:pt idx="1">
                  <c:v>2.028571428571429E-06</c:v>
                </c:pt>
                <c:pt idx="2">
                  <c:v>1.7142857142857145E-06</c:v>
                </c:pt>
                <c:pt idx="3">
                  <c:v>1.4285714285714286E-06</c:v>
                </c:pt>
                <c:pt idx="4">
                  <c:v>1.142857142857143E-06</c:v>
                </c:pt>
                <c:pt idx="5">
                  <c:v>8.75E-07</c:v>
                </c:pt>
                <c:pt idx="6">
                  <c:v>6.428571428571429E-07</c:v>
                </c:pt>
                <c:pt idx="7">
                  <c:v>5.357142857142858E-07</c:v>
                </c:pt>
                <c:pt idx="8">
                  <c:v>5.892857142857143E-07</c:v>
                </c:pt>
                <c:pt idx="9">
                  <c:v>2.3571428571428574E-06</c:v>
                </c:pt>
                <c:pt idx="10">
                  <c:v>2.3571428571428574E-06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Sheet1!$O$128:$O$141</c:f>
              <c:numCache>
                <c:ptCount val="14"/>
                <c:pt idx="0">
                  <c:v>1500</c:v>
                </c:pt>
                <c:pt idx="1">
                  <c:v>1250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100</c:v>
                </c:pt>
                <c:pt idx="7">
                  <c:v>50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500</c:v>
                </c:pt>
                <c:pt idx="12">
                  <c:v>1000</c:v>
                </c:pt>
                <c:pt idx="13">
                  <c:v>1500</c:v>
                </c:pt>
              </c:numCache>
            </c:numRef>
          </c:xVal>
          <c:yVal>
            <c:numRef>
              <c:f>Sheet1!$U$128:$U$141</c:f>
              <c:numCache>
                <c:ptCount val="14"/>
                <c:pt idx="0">
                  <c:v>2.518181818181818E-06</c:v>
                </c:pt>
                <c:pt idx="1">
                  <c:v>2.1499999999999997E-06</c:v>
                </c:pt>
                <c:pt idx="2">
                  <c:v>1.8499999999999997E-06</c:v>
                </c:pt>
                <c:pt idx="3">
                  <c:v>1.4909090909090907E-06</c:v>
                </c:pt>
                <c:pt idx="4">
                  <c:v>1.1227272727272728E-06</c:v>
                </c:pt>
                <c:pt idx="5">
                  <c:v>8.09090909090909E-07</c:v>
                </c:pt>
                <c:pt idx="6">
                  <c:v>5.909090909090909E-07</c:v>
                </c:pt>
                <c:pt idx="7">
                  <c:v>5.454545454545454E-07</c:v>
                </c:pt>
                <c:pt idx="8">
                  <c:v>5.636363636363636E-07</c:v>
                </c:pt>
                <c:pt idx="9">
                  <c:v>7.045454545454545E-07</c:v>
                </c:pt>
                <c:pt idx="10">
                  <c:v>7.636363636363636E-07</c:v>
                </c:pt>
                <c:pt idx="11">
                  <c:v>1.3636363636363634E-06</c:v>
                </c:pt>
                <c:pt idx="12">
                  <c:v>1.9545454545454545E-06</c:v>
                </c:pt>
                <c:pt idx="13">
                  <c:v>2.5227272727272725E-06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Sheet1!$O$166:$O$174</c:f>
              <c:numCache>
                <c:ptCount val="9"/>
                <c:pt idx="0">
                  <c:v>1500</c:v>
                </c:pt>
                <c:pt idx="1">
                  <c:v>1250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100</c:v>
                </c:pt>
                <c:pt idx="7">
                  <c:v>50</c:v>
                </c:pt>
                <c:pt idx="8">
                  <c:v>30</c:v>
                </c:pt>
              </c:numCache>
            </c:numRef>
          </c:xVal>
          <c:yVal>
            <c:numRef>
              <c:f>Sheet1!$U$166:$U$174</c:f>
              <c:numCache>
                <c:ptCount val="9"/>
                <c:pt idx="0">
                  <c:v>4E-07</c:v>
                </c:pt>
                <c:pt idx="1">
                  <c:v>3.5E-07</c:v>
                </c:pt>
                <c:pt idx="2">
                  <c:v>3.0454545454545453E-07</c:v>
                </c:pt>
                <c:pt idx="3">
                  <c:v>2.5E-07</c:v>
                </c:pt>
                <c:pt idx="4">
                  <c:v>2.409090909090909E-07</c:v>
                </c:pt>
                <c:pt idx="5">
                  <c:v>1.5454545454545453E-07</c:v>
                </c:pt>
                <c:pt idx="6">
                  <c:v>1.1818181818181817E-07</c:v>
                </c:pt>
                <c:pt idx="7">
                  <c:v>1.4545454545454545E-07</c:v>
                </c:pt>
                <c:pt idx="8">
                  <c:v>1.818181818181818E-07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Sheet1!$P$222:$P$229</c:f>
              <c:numCache>
                <c:ptCount val="8"/>
                <c:pt idx="0">
                  <c:v>1500</c:v>
                </c:pt>
                <c:pt idx="1">
                  <c:v>1000</c:v>
                </c:pt>
                <c:pt idx="2">
                  <c:v>1000</c:v>
                </c:pt>
                <c:pt idx="3">
                  <c:v>500</c:v>
                </c:pt>
                <c:pt idx="4">
                  <c:v>250</c:v>
                </c:pt>
                <c:pt idx="5">
                  <c:v>100</c:v>
                </c:pt>
                <c:pt idx="6">
                  <c:v>50</c:v>
                </c:pt>
                <c:pt idx="7">
                  <c:v>1500</c:v>
                </c:pt>
              </c:numCache>
            </c:numRef>
          </c:xVal>
          <c:yVal>
            <c:numRef>
              <c:f>Sheet1!$V$222:$V$229</c:f>
              <c:numCache>
                <c:ptCount val="8"/>
                <c:pt idx="0">
                  <c:v>9.761904761904762E-07</c:v>
                </c:pt>
                <c:pt idx="1">
                  <c:v>9.142857142857143E-07</c:v>
                </c:pt>
                <c:pt idx="2">
                  <c:v>8.809523809523808E-07</c:v>
                </c:pt>
                <c:pt idx="3">
                  <c:v>6.818181818181817E-07</c:v>
                </c:pt>
                <c:pt idx="4">
                  <c:v>7.636363636363636E-07</c:v>
                </c:pt>
                <c:pt idx="5">
                  <c:v>6E-07</c:v>
                </c:pt>
                <c:pt idx="6">
                  <c:v>7.181818181818181E-07</c:v>
                </c:pt>
                <c:pt idx="7">
                  <c:v>9.09090909090909E-07</c:v>
                </c:pt>
              </c:numCache>
            </c:numRef>
          </c:yVal>
          <c:smooth val="0"/>
        </c:ser>
        <c:axId val="61343352"/>
        <c:axId val="15219257"/>
      </c:scatterChart>
      <c:valAx>
        <c:axId val="6134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19257"/>
        <c:crosses val="autoZero"/>
        <c:crossBetween val="midCat"/>
        <c:dispUnits/>
      </c:valAx>
      <c:valAx>
        <c:axId val="15219257"/>
        <c:scaling>
          <c:orientation val="minMax"/>
        </c:scaling>
        <c:axPos val="l"/>
        <c:majorGridlines/>
        <c:delete val="0"/>
        <c:numFmt formatCode="0.0E+00" sourceLinked="0"/>
        <c:majorTickMark val="out"/>
        <c:minorTickMark val="none"/>
        <c:tickLblPos val="nextTo"/>
        <c:crossAx val="613433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2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Sheet1!$A$188:$A$192</c:f>
              <c:numCache>
                <c:ptCount val="5"/>
                <c:pt idx="0">
                  <c:v>250</c:v>
                </c:pt>
                <c:pt idx="1">
                  <c:v>201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Sheet1!$G$188:$G$192</c:f>
              <c:numCache>
                <c:ptCount val="5"/>
                <c:pt idx="0">
                  <c:v>232.14285714285717</c:v>
                </c:pt>
                <c:pt idx="1">
                  <c:v>234.7826086956522</c:v>
                </c:pt>
                <c:pt idx="2">
                  <c:v>252.63157894736844</c:v>
                </c:pt>
                <c:pt idx="3">
                  <c:v>196.8</c:v>
                </c:pt>
                <c:pt idx="4">
                  <c:v>312.64367816091954</c:v>
                </c:pt>
              </c:numCache>
            </c:numRef>
          </c:yVal>
          <c:smooth val="0"/>
        </c:ser>
        <c:axId val="2755586"/>
        <c:axId val="24800275"/>
      </c:scatterChart>
      <c:valAx>
        <c:axId val="275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00275"/>
        <c:crosses val="autoZero"/>
        <c:crossBetween val="midCat"/>
        <c:dispUnits/>
      </c:valAx>
      <c:valAx>
        <c:axId val="24800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5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55"/>
          <c:w val="0.6135"/>
          <c:h val="0.889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Sheet1!$A$24:$A$33</c:f>
              <c:numCache>
                <c:ptCount val="10"/>
                <c:pt idx="0">
                  <c:v>1500</c:v>
                </c:pt>
                <c:pt idx="1">
                  <c:v>1250</c:v>
                </c:pt>
                <c:pt idx="2">
                  <c:v>1000</c:v>
                </c:pt>
                <c:pt idx="3">
                  <c:v>750</c:v>
                </c:pt>
                <c:pt idx="4">
                  <c:v>750</c:v>
                </c:pt>
                <c:pt idx="5">
                  <c:v>500</c:v>
                </c:pt>
                <c:pt idx="6">
                  <c:v>250</c:v>
                </c:pt>
                <c:pt idx="7">
                  <c:v>125</c:v>
                </c:pt>
                <c:pt idx="8">
                  <c:v>60</c:v>
                </c:pt>
                <c:pt idx="9">
                  <c:v>30</c:v>
                </c:pt>
              </c:numCache>
            </c:numRef>
          </c:xVal>
          <c:yVal>
            <c:numRef>
              <c:f>Sheet1!$C$24:$C$33</c:f>
              <c:numCache>
                <c:ptCount val="10"/>
                <c:pt idx="0">
                  <c:v>-17.9</c:v>
                </c:pt>
                <c:pt idx="1">
                  <c:v>-17.8</c:v>
                </c:pt>
                <c:pt idx="2">
                  <c:v>-17.6</c:v>
                </c:pt>
                <c:pt idx="3">
                  <c:v>-17.5</c:v>
                </c:pt>
                <c:pt idx="4">
                  <c:v>-17.5</c:v>
                </c:pt>
                <c:pt idx="5">
                  <c:v>-17.6</c:v>
                </c:pt>
                <c:pt idx="6">
                  <c:v>-17.2</c:v>
                </c:pt>
                <c:pt idx="7">
                  <c:v>-15.8</c:v>
                </c:pt>
                <c:pt idx="8">
                  <c:v>-7</c:v>
                </c:pt>
                <c:pt idx="9">
                  <c:v>-0.7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Sheet1!$F$21:$F$22</c:f>
              <c:strCache>
                <c:ptCount val="1"/>
                <c:pt idx="0">
                  <c:v>ION 250 MeV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Sheet1!$A$23:$D$33</c:f>
              <c:strCache>
                <c:ptCount val="11"/>
                <c:pt idx="0">
                  <c:v>uA
1.00E+08
minus</c:v>
                </c:pt>
                <c:pt idx="1">
                  <c:v>-17.9
3
1500</c:v>
                </c:pt>
                <c:pt idx="2">
                  <c:v>23:07
-17.8
3
1250</c:v>
                </c:pt>
                <c:pt idx="3">
                  <c:v>23:10
-17.6
3
1000</c:v>
                </c:pt>
                <c:pt idx="4">
                  <c:v>23:12
-17.5
3
750</c:v>
                </c:pt>
                <c:pt idx="5">
                  <c:v>23:15
-17.5
3
750</c:v>
                </c:pt>
                <c:pt idx="6">
                  <c:v>23:17
-17.6
3
500</c:v>
                </c:pt>
                <c:pt idx="7">
                  <c:v>23:19
-17.2
3
250</c:v>
                </c:pt>
                <c:pt idx="8">
                  <c:v>23:21
-15.8
3
125</c:v>
                </c:pt>
                <c:pt idx="9">
                  <c:v>23:23
-7
3
60</c:v>
                </c:pt>
                <c:pt idx="10">
                  <c:v>23:25
-0.7
3
30</c:v>
                </c:pt>
              </c:strCache>
            </c:strRef>
          </c:xVal>
          <c:yVal>
            <c:numRef>
              <c:f>Sheet1!$F$23:$F$33</c:f>
              <c:numCache>
                <c:ptCount val="11"/>
              </c:numCache>
            </c:numRef>
          </c:yVal>
          <c:smooth val="0"/>
        </c:ser>
        <c:ser>
          <c:idx val="2"/>
          <c:order val="2"/>
          <c:tx>
            <c:strRef>
              <c:f>Sheet1!$G$21:$G$22</c:f>
              <c:strCache>
                <c:ptCount val="1"/>
                <c:pt idx="0">
                  <c:v>ION longitudinal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Sheet1!$A$23:$D$33</c:f>
              <c:strCache>
                <c:ptCount val="11"/>
                <c:pt idx="0">
                  <c:v>uA
1.00E+08
minus</c:v>
                </c:pt>
                <c:pt idx="1">
                  <c:v>-17.9
3
1500</c:v>
                </c:pt>
                <c:pt idx="2">
                  <c:v>23:07
-17.8
3
1250</c:v>
                </c:pt>
                <c:pt idx="3">
                  <c:v>23:10
-17.6
3
1000</c:v>
                </c:pt>
                <c:pt idx="4">
                  <c:v>23:12
-17.5
3
750</c:v>
                </c:pt>
                <c:pt idx="5">
                  <c:v>23:15
-17.5
3
750</c:v>
                </c:pt>
                <c:pt idx="6">
                  <c:v>23:17
-17.6
3
500</c:v>
                </c:pt>
                <c:pt idx="7">
                  <c:v>23:19
-17.2
3
250</c:v>
                </c:pt>
                <c:pt idx="8">
                  <c:v>23:21
-15.8
3
125</c:v>
                </c:pt>
                <c:pt idx="9">
                  <c:v>23:23
-7
3
60</c:v>
                </c:pt>
                <c:pt idx="10">
                  <c:v>23:25
-0.7
3
30</c:v>
                </c:pt>
              </c:strCache>
            </c:strRef>
          </c:xVal>
          <c:yVal>
            <c:numRef>
              <c:f>Sheet1!$G$23:$G$33</c:f>
              <c:numCache>
                <c:ptCount val="11"/>
              </c:numCache>
            </c:numRef>
          </c:yVal>
          <c:smooth val="0"/>
        </c:ser>
        <c:ser>
          <c:idx val="3"/>
          <c:order val="3"/>
          <c:tx>
            <c:strRef>
              <c:f>Sheet1!$H$21:$H$22</c:f>
              <c:strCache>
                <c:ptCount val="1"/>
                <c:pt idx="0">
                  <c:v>ION no collimator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Sheet1!$A$23:$D$33</c:f>
              <c:strCache>
                <c:ptCount val="11"/>
                <c:pt idx="0">
                  <c:v>uA
1.00E+08
minus</c:v>
                </c:pt>
                <c:pt idx="1">
                  <c:v>-17.9
3
1500</c:v>
                </c:pt>
                <c:pt idx="2">
                  <c:v>23:07
-17.8
3
1250</c:v>
                </c:pt>
                <c:pt idx="3">
                  <c:v>23:10
-17.6
3
1000</c:v>
                </c:pt>
                <c:pt idx="4">
                  <c:v>23:12
-17.5
3
750</c:v>
                </c:pt>
                <c:pt idx="5">
                  <c:v>23:15
-17.5
3
750</c:v>
                </c:pt>
                <c:pt idx="6">
                  <c:v>23:17
-17.6
3
500</c:v>
                </c:pt>
                <c:pt idx="7">
                  <c:v>23:19
-17.2
3
250</c:v>
                </c:pt>
                <c:pt idx="8">
                  <c:v>23:21
-15.8
3
125</c:v>
                </c:pt>
                <c:pt idx="9">
                  <c:v>23:23
-7
3
60</c:v>
                </c:pt>
                <c:pt idx="10">
                  <c:v>23:25
-0.7
3
30</c:v>
                </c:pt>
              </c:strCache>
            </c:strRef>
          </c:xVal>
          <c:yVal>
            <c:numRef>
              <c:f>Sheet1!$H$23:$H$33</c:f>
              <c:numCache>
                <c:ptCount val="11"/>
              </c:numCache>
            </c:numRef>
          </c:yVal>
          <c:smooth val="0"/>
        </c:ser>
        <c:axId val="21875884"/>
        <c:axId val="62665229"/>
      </c:scatterChart>
      <c:valAx>
        <c:axId val="218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65229"/>
        <c:crosses val="autoZero"/>
        <c:crossBetween val="midCat"/>
        <c:dispUnits/>
      </c:valAx>
      <c:valAx>
        <c:axId val="62665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758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2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Sheet1!$A$39:$A$45</c:f>
              <c:numCache>
                <c:ptCount val="7"/>
                <c:pt idx="0">
                  <c:v>1500</c:v>
                </c:pt>
                <c:pt idx="1">
                  <c:v>1250</c:v>
                </c:pt>
                <c:pt idx="2">
                  <c:v>500</c:v>
                </c:pt>
                <c:pt idx="3">
                  <c:v>250</c:v>
                </c:pt>
                <c:pt idx="4">
                  <c:v>125</c:v>
                </c:pt>
                <c:pt idx="5">
                  <c:v>60</c:v>
                </c:pt>
                <c:pt idx="6">
                  <c:v>30</c:v>
                </c:pt>
              </c:numCache>
            </c:numRef>
          </c:xVal>
          <c:yVal>
            <c:numRef>
              <c:f>Sheet1!$C$39:$C$45</c:f>
              <c:numCache>
                <c:ptCount val="7"/>
                <c:pt idx="0">
                  <c:v>18.3</c:v>
                </c:pt>
                <c:pt idx="1">
                  <c:v>18.3</c:v>
                </c:pt>
                <c:pt idx="2">
                  <c:v>18.3</c:v>
                </c:pt>
                <c:pt idx="3">
                  <c:v>18.2</c:v>
                </c:pt>
                <c:pt idx="4">
                  <c:v>17.9</c:v>
                </c:pt>
                <c:pt idx="5">
                  <c:v>14.3</c:v>
                </c:pt>
                <c:pt idx="6">
                  <c:v>9</c:v>
                </c:pt>
              </c:numCache>
            </c:numRef>
          </c:yVal>
          <c:smooth val="0"/>
        </c:ser>
        <c:axId val="27116150"/>
        <c:axId val="42718759"/>
      </c:scatterChart>
      <c:valAx>
        <c:axId val="27116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18759"/>
        <c:crosses val="autoZero"/>
        <c:crossBetween val="midCat"/>
        <c:dispUnits/>
      </c:valAx>
      <c:valAx>
        <c:axId val="42718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61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Sheet1!$A$52:$A$56</c:f>
              <c:numCache>
                <c:ptCount val="5"/>
                <c:pt idx="0">
                  <c:v>250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Sheet1!$C$51:$C$56</c:f>
              <c:numCache>
                <c:ptCount val="6"/>
                <c:pt idx="1">
                  <c:v>-17</c:v>
                </c:pt>
                <c:pt idx="2">
                  <c:v>-15.1</c:v>
                </c:pt>
                <c:pt idx="3">
                  <c:v>-15.1</c:v>
                </c:pt>
                <c:pt idx="4">
                  <c:v>-11.4</c:v>
                </c:pt>
                <c:pt idx="5">
                  <c:v>-0.78</c:v>
                </c:pt>
              </c:numCache>
            </c:numRef>
          </c:yVal>
          <c:smooth val="0"/>
        </c:ser>
        <c:axId val="48924512"/>
        <c:axId val="37667425"/>
      </c:scatterChart>
      <c:valAx>
        <c:axId val="4892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67425"/>
        <c:crosses val="autoZero"/>
        <c:crossBetween val="midCat"/>
        <c:dispUnits/>
      </c:valAx>
      <c:valAx>
        <c:axId val="37667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24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Sheet1!$A$62:$A$66</c:f>
              <c:numCache>
                <c:ptCount val="5"/>
                <c:pt idx="0">
                  <c:v>250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Sheet1!$C$62:$C$66</c:f>
              <c:numCache>
                <c:ptCount val="5"/>
                <c:pt idx="0">
                  <c:v>-3.53</c:v>
                </c:pt>
                <c:pt idx="1">
                  <c:v>-3.21</c:v>
                </c:pt>
                <c:pt idx="2">
                  <c:v>-3.17</c:v>
                </c:pt>
                <c:pt idx="3">
                  <c:v>-3.38</c:v>
                </c:pt>
                <c:pt idx="4">
                  <c:v>-4.26</c:v>
                </c:pt>
              </c:numCache>
            </c:numRef>
          </c:yVal>
          <c:smooth val="0"/>
        </c:ser>
        <c:axId val="3462506"/>
        <c:axId val="31162555"/>
      </c:scatterChart>
      <c:valAx>
        <c:axId val="346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62555"/>
        <c:crosses val="autoZero"/>
        <c:crossBetween val="midCat"/>
        <c:dispUnits/>
      </c:valAx>
      <c:valAx>
        <c:axId val="31162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25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124</xdr:row>
      <xdr:rowOff>95250</xdr:rowOff>
    </xdr:from>
    <xdr:to>
      <xdr:col>13</xdr:col>
      <xdr:colOff>495300</xdr:colOff>
      <xdr:row>142</xdr:row>
      <xdr:rowOff>104775</xdr:rowOff>
    </xdr:to>
    <xdr:graphicFrame>
      <xdr:nvGraphicFramePr>
        <xdr:cNvPr id="1" name="Chart 1"/>
        <xdr:cNvGraphicFramePr/>
      </xdr:nvGraphicFramePr>
      <xdr:xfrm>
        <a:off x="5076825" y="20173950"/>
        <a:ext cx="36957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523875</xdr:colOff>
      <xdr:row>144</xdr:row>
      <xdr:rowOff>57150</xdr:rowOff>
    </xdr:from>
    <xdr:to>
      <xdr:col>13</xdr:col>
      <xdr:colOff>466725</xdr:colOff>
      <xdr:row>158</xdr:row>
      <xdr:rowOff>152400</xdr:rowOff>
    </xdr:to>
    <xdr:graphicFrame>
      <xdr:nvGraphicFramePr>
        <xdr:cNvPr id="2" name="Chart 2"/>
        <xdr:cNvGraphicFramePr/>
      </xdr:nvGraphicFramePr>
      <xdr:xfrm>
        <a:off x="5029200" y="23374350"/>
        <a:ext cx="37147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110</xdr:row>
      <xdr:rowOff>38100</xdr:rowOff>
    </xdr:from>
    <xdr:to>
      <xdr:col>13</xdr:col>
      <xdr:colOff>533400</xdr:colOff>
      <xdr:row>124</xdr:row>
      <xdr:rowOff>47625</xdr:rowOff>
    </xdr:to>
    <xdr:graphicFrame>
      <xdr:nvGraphicFramePr>
        <xdr:cNvPr id="3" name="Chart 4"/>
        <xdr:cNvGraphicFramePr/>
      </xdr:nvGraphicFramePr>
      <xdr:xfrm>
        <a:off x="5248275" y="17849850"/>
        <a:ext cx="35623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552450</xdr:colOff>
      <xdr:row>161</xdr:row>
      <xdr:rowOff>76200</xdr:rowOff>
    </xdr:from>
    <xdr:to>
      <xdr:col>13</xdr:col>
      <xdr:colOff>428625</xdr:colOff>
      <xdr:row>175</xdr:row>
      <xdr:rowOff>19050</xdr:rowOff>
    </xdr:to>
    <xdr:graphicFrame>
      <xdr:nvGraphicFramePr>
        <xdr:cNvPr id="4" name="Chart 5"/>
        <xdr:cNvGraphicFramePr/>
      </xdr:nvGraphicFramePr>
      <xdr:xfrm>
        <a:off x="5057775" y="26146125"/>
        <a:ext cx="364807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647700</xdr:colOff>
      <xdr:row>182</xdr:row>
      <xdr:rowOff>47625</xdr:rowOff>
    </xdr:from>
    <xdr:to>
      <xdr:col>13</xdr:col>
      <xdr:colOff>504825</xdr:colOff>
      <xdr:row>195</xdr:row>
      <xdr:rowOff>152400</xdr:rowOff>
    </xdr:to>
    <xdr:graphicFrame>
      <xdr:nvGraphicFramePr>
        <xdr:cNvPr id="5" name="Chart 6"/>
        <xdr:cNvGraphicFramePr/>
      </xdr:nvGraphicFramePr>
      <xdr:xfrm>
        <a:off x="5153025" y="29517975"/>
        <a:ext cx="3629025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323850</xdr:colOff>
      <xdr:row>22</xdr:row>
      <xdr:rowOff>38100</xdr:rowOff>
    </xdr:from>
    <xdr:to>
      <xdr:col>14</xdr:col>
      <xdr:colOff>276225</xdr:colOff>
      <xdr:row>33</xdr:row>
      <xdr:rowOff>57150</xdr:rowOff>
    </xdr:to>
    <xdr:graphicFrame>
      <xdr:nvGraphicFramePr>
        <xdr:cNvPr id="6" name="Chart 7"/>
        <xdr:cNvGraphicFramePr/>
      </xdr:nvGraphicFramePr>
      <xdr:xfrm>
        <a:off x="5553075" y="3600450"/>
        <a:ext cx="3609975" cy="1800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419100</xdr:colOff>
      <xdr:row>35</xdr:row>
      <xdr:rowOff>0</xdr:rowOff>
    </xdr:from>
    <xdr:to>
      <xdr:col>13</xdr:col>
      <xdr:colOff>381000</xdr:colOff>
      <xdr:row>46</xdr:row>
      <xdr:rowOff>133350</xdr:rowOff>
    </xdr:to>
    <xdr:graphicFrame>
      <xdr:nvGraphicFramePr>
        <xdr:cNvPr id="7" name="Chart 8"/>
        <xdr:cNvGraphicFramePr/>
      </xdr:nvGraphicFramePr>
      <xdr:xfrm>
        <a:off x="5648325" y="5667375"/>
        <a:ext cx="3009900" cy="1914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342900</xdr:colOff>
      <xdr:row>47</xdr:row>
      <xdr:rowOff>0</xdr:rowOff>
    </xdr:from>
    <xdr:to>
      <xdr:col>14</xdr:col>
      <xdr:colOff>19050</xdr:colOff>
      <xdr:row>58</xdr:row>
      <xdr:rowOff>19050</xdr:rowOff>
    </xdr:to>
    <xdr:graphicFrame>
      <xdr:nvGraphicFramePr>
        <xdr:cNvPr id="8" name="Chart 9"/>
        <xdr:cNvGraphicFramePr/>
      </xdr:nvGraphicFramePr>
      <xdr:xfrm>
        <a:off x="5572125" y="7610475"/>
        <a:ext cx="3333750" cy="1800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266700</xdr:colOff>
      <xdr:row>58</xdr:row>
      <xdr:rowOff>38100</xdr:rowOff>
    </xdr:from>
    <xdr:to>
      <xdr:col>12</xdr:col>
      <xdr:colOff>600075</xdr:colOff>
      <xdr:row>68</xdr:row>
      <xdr:rowOff>19050</xdr:rowOff>
    </xdr:to>
    <xdr:graphicFrame>
      <xdr:nvGraphicFramePr>
        <xdr:cNvPr id="9" name="Chart 10"/>
        <xdr:cNvGraphicFramePr/>
      </xdr:nvGraphicFramePr>
      <xdr:xfrm>
        <a:off x="5495925" y="9429750"/>
        <a:ext cx="2771775" cy="1600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161925</xdr:colOff>
      <xdr:row>68</xdr:row>
      <xdr:rowOff>142875</xdr:rowOff>
    </xdr:from>
    <xdr:to>
      <xdr:col>13</xdr:col>
      <xdr:colOff>323850</xdr:colOff>
      <xdr:row>79</xdr:row>
      <xdr:rowOff>9525</xdr:rowOff>
    </xdr:to>
    <xdr:graphicFrame>
      <xdr:nvGraphicFramePr>
        <xdr:cNvPr id="10" name="Chart 11"/>
        <xdr:cNvGraphicFramePr/>
      </xdr:nvGraphicFramePr>
      <xdr:xfrm>
        <a:off x="5391150" y="11153775"/>
        <a:ext cx="3209925" cy="1647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66675</xdr:colOff>
      <xdr:row>79</xdr:row>
      <xdr:rowOff>114300</xdr:rowOff>
    </xdr:from>
    <xdr:to>
      <xdr:col>13</xdr:col>
      <xdr:colOff>323850</xdr:colOff>
      <xdr:row>90</xdr:row>
      <xdr:rowOff>0</xdr:rowOff>
    </xdr:to>
    <xdr:graphicFrame>
      <xdr:nvGraphicFramePr>
        <xdr:cNvPr id="11" name="Chart 12"/>
        <xdr:cNvGraphicFramePr/>
      </xdr:nvGraphicFramePr>
      <xdr:xfrm>
        <a:off x="5295900" y="12906375"/>
        <a:ext cx="3305175" cy="1666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542925</xdr:colOff>
      <xdr:row>91</xdr:row>
      <xdr:rowOff>95250</xdr:rowOff>
    </xdr:from>
    <xdr:to>
      <xdr:col>13</xdr:col>
      <xdr:colOff>9525</xdr:colOff>
      <xdr:row>101</xdr:row>
      <xdr:rowOff>9525</xdr:rowOff>
    </xdr:to>
    <xdr:graphicFrame>
      <xdr:nvGraphicFramePr>
        <xdr:cNvPr id="12" name="Chart 13"/>
        <xdr:cNvGraphicFramePr/>
      </xdr:nvGraphicFramePr>
      <xdr:xfrm>
        <a:off x="5048250" y="14830425"/>
        <a:ext cx="3238500" cy="1533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676275</xdr:colOff>
      <xdr:row>196</xdr:row>
      <xdr:rowOff>66675</xdr:rowOff>
    </xdr:from>
    <xdr:to>
      <xdr:col>14</xdr:col>
      <xdr:colOff>390525</xdr:colOff>
      <xdr:row>213</xdr:row>
      <xdr:rowOff>152400</xdr:rowOff>
    </xdr:to>
    <xdr:graphicFrame>
      <xdr:nvGraphicFramePr>
        <xdr:cNvPr id="13" name="Chart 14"/>
        <xdr:cNvGraphicFramePr/>
      </xdr:nvGraphicFramePr>
      <xdr:xfrm>
        <a:off x="5181600" y="31803975"/>
        <a:ext cx="4095750" cy="2838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171450</xdr:colOff>
      <xdr:row>234</xdr:row>
      <xdr:rowOff>28575</xdr:rowOff>
    </xdr:from>
    <xdr:to>
      <xdr:col>15</xdr:col>
      <xdr:colOff>76200</xdr:colOff>
      <xdr:row>246</xdr:row>
      <xdr:rowOff>28575</xdr:rowOff>
    </xdr:to>
    <xdr:graphicFrame>
      <xdr:nvGraphicFramePr>
        <xdr:cNvPr id="14" name="Chart 15"/>
        <xdr:cNvGraphicFramePr/>
      </xdr:nvGraphicFramePr>
      <xdr:xfrm>
        <a:off x="6010275" y="37919025"/>
        <a:ext cx="3562350" cy="1943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161925</xdr:colOff>
      <xdr:row>246</xdr:row>
      <xdr:rowOff>123825</xdr:rowOff>
    </xdr:from>
    <xdr:to>
      <xdr:col>15</xdr:col>
      <xdr:colOff>85725</xdr:colOff>
      <xdr:row>257</xdr:row>
      <xdr:rowOff>152400</xdr:rowOff>
    </xdr:to>
    <xdr:graphicFrame>
      <xdr:nvGraphicFramePr>
        <xdr:cNvPr id="15" name="Chart 16"/>
        <xdr:cNvGraphicFramePr/>
      </xdr:nvGraphicFramePr>
      <xdr:xfrm>
        <a:off x="6000750" y="39957375"/>
        <a:ext cx="3581400" cy="1809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381000</xdr:colOff>
      <xdr:row>270</xdr:row>
      <xdr:rowOff>47625</xdr:rowOff>
    </xdr:from>
    <xdr:to>
      <xdr:col>15</xdr:col>
      <xdr:colOff>304800</xdr:colOff>
      <xdr:row>285</xdr:row>
      <xdr:rowOff>66675</xdr:rowOff>
    </xdr:to>
    <xdr:graphicFrame>
      <xdr:nvGraphicFramePr>
        <xdr:cNvPr id="16" name="Chart 17"/>
        <xdr:cNvGraphicFramePr/>
      </xdr:nvGraphicFramePr>
      <xdr:xfrm>
        <a:off x="6219825" y="43767375"/>
        <a:ext cx="3581400" cy="2447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457200</xdr:colOff>
      <xdr:row>257</xdr:row>
      <xdr:rowOff>133350</xdr:rowOff>
    </xdr:from>
    <xdr:to>
      <xdr:col>15</xdr:col>
      <xdr:colOff>85725</xdr:colOff>
      <xdr:row>270</xdr:row>
      <xdr:rowOff>0</xdr:rowOff>
    </xdr:to>
    <xdr:graphicFrame>
      <xdr:nvGraphicFramePr>
        <xdr:cNvPr id="17" name="Chart 18"/>
        <xdr:cNvGraphicFramePr/>
      </xdr:nvGraphicFramePr>
      <xdr:xfrm>
        <a:off x="6296025" y="41748075"/>
        <a:ext cx="3286125" cy="19716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02"/>
  <sheetViews>
    <sheetView tabSelected="1" workbookViewId="0" topLeftCell="J257">
      <selection activeCell="S303" sqref="S303"/>
    </sheetView>
  </sheetViews>
  <sheetFormatPr defaultColWidth="9.140625" defaultRowHeight="12.75"/>
  <cols>
    <col min="3" max="3" width="11.00390625" style="0" customWidth="1"/>
    <col min="7" max="8" width="10.8515625" style="0" customWidth="1"/>
    <col min="21" max="21" width="13.140625" style="0" bestFit="1" customWidth="1"/>
  </cols>
  <sheetData>
    <row r="2" spans="4:9" ht="12.75">
      <c r="D2" t="s">
        <v>3</v>
      </c>
      <c r="E2" t="s">
        <v>4</v>
      </c>
      <c r="I2" t="s">
        <v>5</v>
      </c>
    </row>
    <row r="4" spans="2:9" ht="12.75">
      <c r="B4" t="s">
        <v>13</v>
      </c>
      <c r="C4">
        <v>3.75</v>
      </c>
      <c r="D4">
        <f>C4*C4*3.14</f>
        <v>44.15625</v>
      </c>
      <c r="E4">
        <f>2*D4</f>
        <v>88.3125</v>
      </c>
      <c r="I4">
        <f>D4</f>
        <v>44.15625</v>
      </c>
    </row>
    <row r="5" spans="2:8" ht="12.75">
      <c r="B5" t="s">
        <v>6</v>
      </c>
      <c r="C5">
        <v>0.03</v>
      </c>
      <c r="G5" t="s">
        <v>12</v>
      </c>
      <c r="H5">
        <v>30</v>
      </c>
    </row>
    <row r="7" spans="2:8" ht="12.75">
      <c r="B7" t="s">
        <v>7</v>
      </c>
      <c r="C7" s="1">
        <v>300000000</v>
      </c>
      <c r="G7" t="s">
        <v>9</v>
      </c>
      <c r="H7">
        <v>150</v>
      </c>
    </row>
    <row r="8" ht="12.75">
      <c r="C8" s="1"/>
    </row>
    <row r="9" spans="2:4" ht="12.75">
      <c r="B9" s="1"/>
      <c r="C9" t="s">
        <v>11</v>
      </c>
      <c r="D9" s="1">
        <f>E4*C7*C5</f>
        <v>794812500</v>
      </c>
    </row>
    <row r="11" spans="2:9" ht="12.75">
      <c r="B11" s="1" t="s">
        <v>8</v>
      </c>
      <c r="C11" s="1">
        <v>1.6E-19</v>
      </c>
      <c r="H11" t="s">
        <v>11</v>
      </c>
      <c r="I11" s="1">
        <f>C7*I4*H7*H5</f>
        <v>59610937500000</v>
      </c>
    </row>
    <row r="13" spans="3:9" ht="12.75">
      <c r="C13" t="s">
        <v>10</v>
      </c>
      <c r="D13" s="2">
        <f>D9*C11</f>
        <v>1.2716999999999999E-10</v>
      </c>
      <c r="H13" t="s">
        <v>10</v>
      </c>
      <c r="I13" s="3">
        <f>I11*C11</f>
        <v>9.53775E-06</v>
      </c>
    </row>
    <row r="21" ht="12.75">
      <c r="A21" s="5" t="s">
        <v>2</v>
      </c>
    </row>
    <row r="22" spans="1:8" ht="12.75">
      <c r="A22" t="s">
        <v>16</v>
      </c>
      <c r="B22" t="s">
        <v>14</v>
      </c>
      <c r="C22" t="s">
        <v>15</v>
      </c>
      <c r="E22" t="s">
        <v>18</v>
      </c>
      <c r="F22" t="s">
        <v>22</v>
      </c>
      <c r="G22" t="s">
        <v>23</v>
      </c>
      <c r="H22" t="s">
        <v>25</v>
      </c>
    </row>
    <row r="23" spans="1:3" ht="12.75">
      <c r="A23" t="s">
        <v>19</v>
      </c>
      <c r="B23" s="1">
        <v>100000000</v>
      </c>
      <c r="C23" t="s">
        <v>17</v>
      </c>
    </row>
    <row r="24" spans="1:3" ht="12.75">
      <c r="A24">
        <v>1500</v>
      </c>
      <c r="B24">
        <v>3</v>
      </c>
      <c r="C24">
        <v>-17.9</v>
      </c>
    </row>
    <row r="25" spans="1:4" ht="12.75">
      <c r="A25">
        <v>1250</v>
      </c>
      <c r="B25">
        <v>3</v>
      </c>
      <c r="C25">
        <v>-17.8</v>
      </c>
      <c r="D25" s="4">
        <v>0.9631944444444445</v>
      </c>
    </row>
    <row r="26" spans="1:4" ht="12.75">
      <c r="A26">
        <v>1000</v>
      </c>
      <c r="B26">
        <v>3</v>
      </c>
      <c r="C26">
        <v>-17.6</v>
      </c>
      <c r="D26" s="4">
        <v>0.9652777777777778</v>
      </c>
    </row>
    <row r="27" spans="1:5" ht="12.75">
      <c r="A27">
        <v>750</v>
      </c>
      <c r="B27">
        <v>3</v>
      </c>
      <c r="C27">
        <v>-17.5</v>
      </c>
      <c r="D27" s="4">
        <v>0.9666666666666667</v>
      </c>
      <c r="E27">
        <v>5</v>
      </c>
    </row>
    <row r="28" spans="1:5" ht="12.75">
      <c r="A28">
        <v>750</v>
      </c>
      <c r="B28">
        <v>3</v>
      </c>
      <c r="C28">
        <v>-17.5</v>
      </c>
      <c r="D28" s="4">
        <v>0.96875</v>
      </c>
      <c r="E28">
        <v>6</v>
      </c>
    </row>
    <row r="29" spans="1:5" ht="12.75">
      <c r="A29">
        <v>500</v>
      </c>
      <c r="B29">
        <v>3</v>
      </c>
      <c r="C29">
        <v>-17.6</v>
      </c>
      <c r="D29" s="4">
        <v>0.970138888888889</v>
      </c>
      <c r="E29">
        <v>7</v>
      </c>
    </row>
    <row r="30" spans="1:5" ht="12.75">
      <c r="A30">
        <v>250</v>
      </c>
      <c r="B30">
        <v>3</v>
      </c>
      <c r="C30">
        <v>-17.2</v>
      </c>
      <c r="D30" s="4">
        <v>0.9715277777777778</v>
      </c>
      <c r="E30">
        <v>8</v>
      </c>
    </row>
    <row r="31" spans="1:5" ht="12.75">
      <c r="A31">
        <v>125</v>
      </c>
      <c r="B31">
        <v>3</v>
      </c>
      <c r="C31">
        <v>-15.8</v>
      </c>
      <c r="D31" s="4">
        <v>0.9729166666666668</v>
      </c>
      <c r="E31">
        <v>9</v>
      </c>
    </row>
    <row r="32" spans="1:5" ht="12.75">
      <c r="A32">
        <v>60</v>
      </c>
      <c r="B32">
        <v>3</v>
      </c>
      <c r="C32">
        <v>-7</v>
      </c>
      <c r="D32" s="4">
        <v>0.9743055555555555</v>
      </c>
      <c r="E32">
        <v>10</v>
      </c>
    </row>
    <row r="33" spans="1:5" ht="12.75">
      <c r="A33">
        <v>30</v>
      </c>
      <c r="B33">
        <v>3</v>
      </c>
      <c r="C33">
        <v>-0.7</v>
      </c>
      <c r="D33" s="4">
        <v>0.9756944444444445</v>
      </c>
      <c r="E33">
        <v>11</v>
      </c>
    </row>
    <row r="36" spans="1:8" ht="12.75">
      <c r="A36" t="s">
        <v>16</v>
      </c>
      <c r="B36" t="s">
        <v>14</v>
      </c>
      <c r="C36" t="s">
        <v>15</v>
      </c>
      <c r="E36" t="s">
        <v>18</v>
      </c>
      <c r="F36" t="s">
        <v>22</v>
      </c>
      <c r="G36" t="s">
        <v>23</v>
      </c>
      <c r="H36" t="s">
        <v>25</v>
      </c>
    </row>
    <row r="37" spans="1:3" ht="12.75">
      <c r="A37" t="s">
        <v>20</v>
      </c>
      <c r="B37" s="1">
        <v>100000000</v>
      </c>
      <c r="C37" t="s">
        <v>17</v>
      </c>
    </row>
    <row r="39" spans="1:5" ht="12.75">
      <c r="A39">
        <v>1500</v>
      </c>
      <c r="B39">
        <v>3</v>
      </c>
      <c r="C39">
        <v>18.3</v>
      </c>
      <c r="D39" s="4">
        <v>0.9819444444444444</v>
      </c>
      <c r="E39">
        <v>13</v>
      </c>
    </row>
    <row r="40" spans="1:5" ht="12.75">
      <c r="A40">
        <v>1250</v>
      </c>
      <c r="B40">
        <v>3</v>
      </c>
      <c r="C40">
        <v>18.3</v>
      </c>
      <c r="D40" s="4">
        <v>0.9833333333333334</v>
      </c>
      <c r="E40">
        <v>14</v>
      </c>
    </row>
    <row r="41" spans="1:5" ht="12.75">
      <c r="A41">
        <v>500</v>
      </c>
      <c r="B41">
        <v>3</v>
      </c>
      <c r="C41">
        <v>18.3</v>
      </c>
      <c r="D41" s="4">
        <v>0.9847222222222222</v>
      </c>
      <c r="E41">
        <v>15</v>
      </c>
    </row>
    <row r="42" spans="1:5" ht="12.75">
      <c r="A42">
        <v>250</v>
      </c>
      <c r="B42">
        <v>3</v>
      </c>
      <c r="C42">
        <v>18.2</v>
      </c>
      <c r="D42" s="4">
        <v>0.9854166666666666</v>
      </c>
      <c r="E42">
        <v>16</v>
      </c>
    </row>
    <row r="43" spans="1:5" ht="12.75">
      <c r="A43">
        <v>125</v>
      </c>
      <c r="B43">
        <v>3</v>
      </c>
      <c r="C43">
        <v>17.9</v>
      </c>
      <c r="D43" s="4">
        <v>0.9868055555555556</v>
      </c>
      <c r="E43">
        <v>17</v>
      </c>
    </row>
    <row r="44" spans="1:5" ht="12.75">
      <c r="A44">
        <v>60</v>
      </c>
      <c r="B44">
        <v>3</v>
      </c>
      <c r="C44">
        <v>14.3</v>
      </c>
      <c r="D44" s="4">
        <v>0.9881944444444444</v>
      </c>
      <c r="E44">
        <v>18</v>
      </c>
    </row>
    <row r="45" spans="1:5" ht="12.75">
      <c r="A45">
        <v>30</v>
      </c>
      <c r="B45">
        <v>3</v>
      </c>
      <c r="C45">
        <v>9</v>
      </c>
      <c r="D45" s="4">
        <v>0.9888888888888889</v>
      </c>
      <c r="E45">
        <v>19</v>
      </c>
    </row>
    <row r="48" spans="1:8" ht="12.75">
      <c r="A48" t="s">
        <v>16</v>
      </c>
      <c r="B48" t="s">
        <v>14</v>
      </c>
      <c r="C48" t="s">
        <v>15</v>
      </c>
      <c r="E48" t="s">
        <v>18</v>
      </c>
      <c r="G48" t="s">
        <v>23</v>
      </c>
      <c r="H48" t="s">
        <v>25</v>
      </c>
    </row>
    <row r="49" spans="1:3" ht="12.75">
      <c r="A49" t="s">
        <v>19</v>
      </c>
      <c r="B49" s="1">
        <v>100000000</v>
      </c>
      <c r="C49" t="s">
        <v>17</v>
      </c>
    </row>
    <row r="50" ht="12.75">
      <c r="A50">
        <v>1500</v>
      </c>
    </row>
    <row r="51" ht="12.75">
      <c r="A51" t="s">
        <v>21</v>
      </c>
    </row>
    <row r="52" spans="1:5" ht="12.75">
      <c r="A52">
        <v>250</v>
      </c>
      <c r="B52">
        <v>3</v>
      </c>
      <c r="C52">
        <v>-17</v>
      </c>
      <c r="D52" s="4">
        <v>0.9923611111111111</v>
      </c>
      <c r="E52">
        <v>21</v>
      </c>
    </row>
    <row r="53" spans="1:5" ht="12.75">
      <c r="A53">
        <v>200</v>
      </c>
      <c r="B53">
        <v>3</v>
      </c>
      <c r="C53">
        <v>-15.1</v>
      </c>
      <c r="D53" s="4">
        <v>0.99375</v>
      </c>
      <c r="E53">
        <v>22</v>
      </c>
    </row>
    <row r="54" spans="1:5" ht="12.75">
      <c r="A54">
        <v>150</v>
      </c>
      <c r="B54">
        <v>3</v>
      </c>
      <c r="C54">
        <v>-15.1</v>
      </c>
      <c r="D54" s="4">
        <v>0.9951388888888889</v>
      </c>
      <c r="E54">
        <v>23</v>
      </c>
    </row>
    <row r="55" spans="1:5" ht="12.75">
      <c r="A55">
        <v>100</v>
      </c>
      <c r="B55">
        <v>3</v>
      </c>
      <c r="C55">
        <v>-11.4</v>
      </c>
      <c r="D55" s="4">
        <v>0.9965277777777778</v>
      </c>
      <c r="E55">
        <v>24</v>
      </c>
    </row>
    <row r="56" spans="1:5" ht="12.75">
      <c r="A56">
        <v>60</v>
      </c>
      <c r="C56">
        <v>-0.78</v>
      </c>
      <c r="D56" s="4">
        <v>0.9972222222222222</v>
      </c>
      <c r="E56">
        <v>25</v>
      </c>
    </row>
    <row r="58" spans="1:8" ht="12.75">
      <c r="A58" t="s">
        <v>16</v>
      </c>
      <c r="B58" t="s">
        <v>14</v>
      </c>
      <c r="C58" t="s">
        <v>15</v>
      </c>
      <c r="E58" t="s">
        <v>18</v>
      </c>
      <c r="G58" t="s">
        <v>24</v>
      </c>
      <c r="H58" t="s">
        <v>25</v>
      </c>
    </row>
    <row r="59" spans="1:3" ht="12.75">
      <c r="A59" t="s">
        <v>19</v>
      </c>
      <c r="B59" s="1">
        <v>100000000</v>
      </c>
      <c r="C59" t="s">
        <v>17</v>
      </c>
    </row>
    <row r="60" ht="12.75">
      <c r="A60">
        <v>1500</v>
      </c>
    </row>
    <row r="61" ht="12.75">
      <c r="A61" t="s">
        <v>21</v>
      </c>
    </row>
    <row r="62" spans="1:5" ht="12.75">
      <c r="A62">
        <v>250</v>
      </c>
      <c r="B62">
        <v>3</v>
      </c>
      <c r="C62">
        <v>-3.53</v>
      </c>
      <c r="D62" s="4">
        <v>0.014583333333333332</v>
      </c>
      <c r="E62">
        <v>26</v>
      </c>
    </row>
    <row r="63" spans="1:5" ht="12.75">
      <c r="A63">
        <v>200</v>
      </c>
      <c r="B63">
        <v>3</v>
      </c>
      <c r="C63">
        <v>-3.21</v>
      </c>
      <c r="D63" s="4">
        <v>0.015277777777777777</v>
      </c>
      <c r="E63">
        <v>27</v>
      </c>
    </row>
    <row r="64" spans="1:5" ht="12.75">
      <c r="A64">
        <v>150</v>
      </c>
      <c r="B64">
        <v>3</v>
      </c>
      <c r="C64">
        <v>-3.17</v>
      </c>
      <c r="D64" s="4">
        <v>0.017361111111111112</v>
      </c>
      <c r="E64">
        <v>28</v>
      </c>
    </row>
    <row r="65" spans="1:5" ht="12.75">
      <c r="A65">
        <v>100</v>
      </c>
      <c r="B65">
        <v>3</v>
      </c>
      <c r="C65">
        <v>-3.38</v>
      </c>
      <c r="D65" s="4">
        <v>0.01875</v>
      </c>
      <c r="E65">
        <v>29</v>
      </c>
    </row>
    <row r="66" spans="1:5" ht="12.75">
      <c r="A66">
        <v>60</v>
      </c>
      <c r="B66">
        <v>3</v>
      </c>
      <c r="C66">
        <v>-4.26</v>
      </c>
      <c r="D66" s="4">
        <v>0.020833333333333332</v>
      </c>
      <c r="E66">
        <v>30</v>
      </c>
    </row>
    <row r="69" spans="1:11" ht="12.75">
      <c r="A69" t="s">
        <v>16</v>
      </c>
      <c r="B69" t="s">
        <v>14</v>
      </c>
      <c r="C69" t="s">
        <v>15</v>
      </c>
      <c r="E69" t="s">
        <v>18</v>
      </c>
      <c r="G69" t="s">
        <v>24</v>
      </c>
      <c r="H69" t="s">
        <v>26</v>
      </c>
      <c r="J69" t="s">
        <v>0</v>
      </c>
      <c r="K69">
        <f>7.1*7.1</f>
        <v>50.41</v>
      </c>
    </row>
    <row r="70" spans="1:3" ht="12.75">
      <c r="A70" t="s">
        <v>19</v>
      </c>
      <c r="B70" s="1">
        <v>100000000</v>
      </c>
      <c r="C70" t="s">
        <v>17</v>
      </c>
    </row>
    <row r="71" ht="12.75">
      <c r="A71">
        <v>1500</v>
      </c>
    </row>
    <row r="72" ht="12.75">
      <c r="A72" t="s">
        <v>21</v>
      </c>
    </row>
    <row r="73" spans="1:5" ht="12.75">
      <c r="A73">
        <v>250</v>
      </c>
      <c r="B73">
        <v>3</v>
      </c>
      <c r="C73">
        <v>-3.4</v>
      </c>
      <c r="D73" s="4">
        <v>0.03194444444444445</v>
      </c>
      <c r="E73">
        <v>32</v>
      </c>
    </row>
    <row r="74" spans="1:5" ht="12.75">
      <c r="A74">
        <v>200</v>
      </c>
      <c r="B74">
        <v>3</v>
      </c>
      <c r="C74">
        <v>-2.9</v>
      </c>
      <c r="D74" s="4">
        <v>0.03333333333333333</v>
      </c>
      <c r="E74">
        <v>33</v>
      </c>
    </row>
    <row r="75" spans="1:5" ht="12.75">
      <c r="A75">
        <v>150</v>
      </c>
      <c r="B75">
        <v>3</v>
      </c>
      <c r="C75">
        <v>-2.81</v>
      </c>
      <c r="D75" s="4">
        <v>0.034027777777777775</v>
      </c>
      <c r="E75">
        <v>34</v>
      </c>
    </row>
    <row r="76" spans="1:5" ht="12.75">
      <c r="A76">
        <v>100</v>
      </c>
      <c r="B76">
        <v>3</v>
      </c>
      <c r="C76">
        <v>-2.8</v>
      </c>
      <c r="D76" s="4">
        <v>0.035416666666666666</v>
      </c>
      <c r="E76">
        <v>35</v>
      </c>
    </row>
    <row r="77" spans="1:5" ht="12.75">
      <c r="A77">
        <v>60</v>
      </c>
      <c r="B77">
        <v>3</v>
      </c>
      <c r="C77">
        <v>-3.3</v>
      </c>
      <c r="D77" s="4">
        <v>0.03680555555555556</v>
      </c>
      <c r="E77">
        <v>36</v>
      </c>
    </row>
    <row r="80" spans="1:11" ht="12.75">
      <c r="A80" t="s">
        <v>16</v>
      </c>
      <c r="B80" t="s">
        <v>14</v>
      </c>
      <c r="C80" t="s">
        <v>15</v>
      </c>
      <c r="E80" t="s">
        <v>18</v>
      </c>
      <c r="G80" t="s">
        <v>24</v>
      </c>
      <c r="H80" t="s">
        <v>27</v>
      </c>
      <c r="J80" t="s">
        <v>0</v>
      </c>
      <c r="K80">
        <f>4*3.14</f>
        <v>12.56</v>
      </c>
    </row>
    <row r="81" spans="1:3" ht="12.75">
      <c r="A81" t="s">
        <v>19</v>
      </c>
      <c r="B81" s="1">
        <v>100000000</v>
      </c>
      <c r="C81" t="s">
        <v>17</v>
      </c>
    </row>
    <row r="82" ht="12.75">
      <c r="A82">
        <v>1500</v>
      </c>
    </row>
    <row r="83" ht="12.75">
      <c r="A83" t="s">
        <v>21</v>
      </c>
    </row>
    <row r="84" spans="1:5" ht="12.75">
      <c r="A84">
        <v>250</v>
      </c>
      <c r="B84">
        <v>3</v>
      </c>
      <c r="C84">
        <v>-1.38</v>
      </c>
      <c r="D84" s="4">
        <v>0.04652777777777778</v>
      </c>
      <c r="E84">
        <v>37</v>
      </c>
    </row>
    <row r="85" spans="1:5" ht="12.75">
      <c r="A85">
        <v>200</v>
      </c>
      <c r="B85">
        <v>3</v>
      </c>
      <c r="C85">
        <v>-1.31</v>
      </c>
      <c r="D85" s="4">
        <v>0.05</v>
      </c>
      <c r="E85">
        <v>38</v>
      </c>
    </row>
    <row r="86" spans="1:5" ht="12.75">
      <c r="A86">
        <v>150</v>
      </c>
      <c r="B86">
        <v>3</v>
      </c>
      <c r="C86">
        <v>-1.2</v>
      </c>
      <c r="D86" s="4">
        <v>0.08611111111111112</v>
      </c>
      <c r="E86">
        <v>40</v>
      </c>
    </row>
    <row r="87" spans="1:5" ht="12.75">
      <c r="A87">
        <v>100</v>
      </c>
      <c r="B87">
        <v>3</v>
      </c>
      <c r="C87">
        <v>-1.13</v>
      </c>
      <c r="D87" s="4">
        <v>0.0875</v>
      </c>
      <c r="E87">
        <v>41</v>
      </c>
    </row>
    <row r="88" spans="1:5" ht="12.75">
      <c r="A88">
        <v>60</v>
      </c>
      <c r="B88">
        <v>3</v>
      </c>
      <c r="C88">
        <v>-1.26</v>
      </c>
      <c r="D88" s="4">
        <v>0.08888888888888889</v>
      </c>
      <c r="E88">
        <v>42</v>
      </c>
    </row>
    <row r="91" spans="1:11" ht="12.75">
      <c r="A91" t="s">
        <v>16</v>
      </c>
      <c r="B91" t="s">
        <v>14</v>
      </c>
      <c r="C91" t="s">
        <v>15</v>
      </c>
      <c r="E91" t="s">
        <v>18</v>
      </c>
      <c r="G91" t="s">
        <v>24</v>
      </c>
      <c r="H91" t="s">
        <v>28</v>
      </c>
      <c r="J91" t="s">
        <v>0</v>
      </c>
      <c r="K91">
        <f>3.14</f>
        <v>3.14</v>
      </c>
    </row>
    <row r="92" spans="1:3" ht="12.75">
      <c r="A92" t="s">
        <v>19</v>
      </c>
      <c r="B92" s="1">
        <v>100000000</v>
      </c>
      <c r="C92" t="s">
        <v>17</v>
      </c>
    </row>
    <row r="93" ht="12.75">
      <c r="A93">
        <v>1500</v>
      </c>
    </row>
    <row r="94" ht="12.75">
      <c r="A94" t="s">
        <v>21</v>
      </c>
    </row>
    <row r="95" spans="1:5" ht="12.75">
      <c r="A95">
        <v>250</v>
      </c>
      <c r="B95">
        <v>3</v>
      </c>
      <c r="C95">
        <v>-0.443</v>
      </c>
      <c r="E95">
        <v>44</v>
      </c>
    </row>
    <row r="96" spans="1:5" ht="12.75">
      <c r="A96">
        <v>200</v>
      </c>
      <c r="B96">
        <v>3</v>
      </c>
      <c r="C96">
        <v>-0.42</v>
      </c>
      <c r="E96">
        <v>45</v>
      </c>
    </row>
    <row r="97" spans="1:5" ht="12.75">
      <c r="A97">
        <v>150</v>
      </c>
      <c r="B97">
        <v>3</v>
      </c>
      <c r="C97">
        <v>-0.361</v>
      </c>
      <c r="D97" s="4">
        <v>0.10347222222222223</v>
      </c>
      <c r="E97">
        <v>46</v>
      </c>
    </row>
    <row r="98" spans="1:5" ht="12.75">
      <c r="A98">
        <v>100</v>
      </c>
      <c r="B98">
        <v>3</v>
      </c>
      <c r="C98">
        <v>-0.303</v>
      </c>
      <c r="D98" s="4">
        <v>0.10486111111111111</v>
      </c>
      <c r="E98">
        <v>47</v>
      </c>
    </row>
    <row r="99" spans="1:5" ht="12.75">
      <c r="A99">
        <v>60</v>
      </c>
      <c r="B99">
        <v>0.87</v>
      </c>
      <c r="C99">
        <v>-0.29</v>
      </c>
      <c r="D99" s="4">
        <v>0.10625</v>
      </c>
      <c r="E99">
        <v>48</v>
      </c>
    </row>
    <row r="100" ht="12.75">
      <c r="D100" s="4"/>
    </row>
    <row r="102" spans="1:9" ht="12.75">
      <c r="A102" s="5" t="s">
        <v>1</v>
      </c>
      <c r="G102" t="s">
        <v>34</v>
      </c>
      <c r="I102" t="s">
        <v>35</v>
      </c>
    </row>
    <row r="103" spans="1:8" ht="12.75">
      <c r="A103" t="s">
        <v>16</v>
      </c>
      <c r="B103" t="s">
        <v>14</v>
      </c>
      <c r="C103" t="s">
        <v>15</v>
      </c>
      <c r="E103" t="s">
        <v>18</v>
      </c>
      <c r="G103" t="s">
        <v>23</v>
      </c>
      <c r="H103" t="s">
        <v>25</v>
      </c>
    </row>
    <row r="104" spans="1:3" ht="12.75">
      <c r="A104" t="s">
        <v>30</v>
      </c>
      <c r="B104" s="1">
        <v>100000000</v>
      </c>
      <c r="C104" t="s">
        <v>17</v>
      </c>
    </row>
    <row r="105" ht="12.75">
      <c r="A105" t="s">
        <v>29</v>
      </c>
    </row>
    <row r="106" ht="12.75">
      <c r="A106" t="s">
        <v>21</v>
      </c>
    </row>
    <row r="107" spans="1:5" ht="12.75">
      <c r="A107">
        <v>250</v>
      </c>
      <c r="B107">
        <v>3</v>
      </c>
      <c r="C107">
        <v>-42</v>
      </c>
      <c r="D107" s="4">
        <v>0.11875</v>
      </c>
      <c r="E107">
        <v>49</v>
      </c>
    </row>
    <row r="108" spans="1:5" ht="12.75">
      <c r="A108">
        <v>250</v>
      </c>
      <c r="B108">
        <v>3</v>
      </c>
      <c r="C108">
        <v>-32</v>
      </c>
      <c r="D108" s="4">
        <v>0.12013888888888889</v>
      </c>
      <c r="E108">
        <v>50</v>
      </c>
    </row>
    <row r="111" spans="1:22" ht="12.75">
      <c r="A111" t="s">
        <v>16</v>
      </c>
      <c r="B111" t="s">
        <v>14</v>
      </c>
      <c r="C111" t="s">
        <v>15</v>
      </c>
      <c r="E111" t="s">
        <v>18</v>
      </c>
      <c r="G111" t="s">
        <v>23</v>
      </c>
      <c r="H111" t="s">
        <v>25</v>
      </c>
      <c r="O111" t="s">
        <v>16</v>
      </c>
      <c r="P111" t="s">
        <v>14</v>
      </c>
      <c r="Q111" t="s">
        <v>15</v>
      </c>
      <c r="R111" t="s">
        <v>40</v>
      </c>
      <c r="S111" t="s">
        <v>18</v>
      </c>
      <c r="U111" t="s">
        <v>23</v>
      </c>
      <c r="V111" t="s">
        <v>25</v>
      </c>
    </row>
    <row r="112" spans="1:17" ht="12.75">
      <c r="A112" t="s">
        <v>30</v>
      </c>
      <c r="B112" s="1">
        <v>100000000</v>
      </c>
      <c r="C112" t="s">
        <v>32</v>
      </c>
      <c r="O112" t="s">
        <v>30</v>
      </c>
      <c r="P112" s="1">
        <v>100000000</v>
      </c>
      <c r="Q112" t="s">
        <v>32</v>
      </c>
    </row>
    <row r="113" spans="1:15" ht="12.75">
      <c r="A113" t="s">
        <v>31</v>
      </c>
      <c r="O113" t="s">
        <v>31</v>
      </c>
    </row>
    <row r="114" spans="1:15" ht="12.75">
      <c r="A114" t="s">
        <v>21</v>
      </c>
      <c r="O114" t="s">
        <v>21</v>
      </c>
    </row>
    <row r="115" spans="1:21" ht="12.75">
      <c r="A115">
        <v>250</v>
      </c>
      <c r="B115">
        <v>2.8</v>
      </c>
      <c r="C115">
        <v>700</v>
      </c>
      <c r="D115" s="4">
        <v>0.12569444444444444</v>
      </c>
      <c r="E115">
        <v>51</v>
      </c>
      <c r="G115">
        <f aca="true" t="shared" si="0" ref="G115:G120">C115/B115/100000000</f>
        <v>2.5E-06</v>
      </c>
      <c r="O115">
        <v>250</v>
      </c>
      <c r="P115">
        <v>2.2</v>
      </c>
      <c r="Q115">
        <v>548</v>
      </c>
      <c r="R115" s="4">
        <v>0.48125</v>
      </c>
      <c r="S115">
        <v>21</v>
      </c>
      <c r="U115">
        <f>Q115/P115/100000000</f>
        <v>2.4909090909090907E-06</v>
      </c>
    </row>
    <row r="116" spans="1:21" ht="12.75">
      <c r="A116">
        <v>250</v>
      </c>
      <c r="B116">
        <v>2.8</v>
      </c>
      <c r="C116">
        <v>659</v>
      </c>
      <c r="D116" s="4">
        <v>0.12708333333333333</v>
      </c>
      <c r="E116">
        <v>52</v>
      </c>
      <c r="G116">
        <f t="shared" si="0"/>
        <v>2.3535714285714287E-06</v>
      </c>
      <c r="O116">
        <v>201</v>
      </c>
      <c r="P116">
        <v>1.65</v>
      </c>
      <c r="Q116">
        <v>435</v>
      </c>
      <c r="R116">
        <v>38</v>
      </c>
      <c r="S116">
        <v>22</v>
      </c>
      <c r="U116">
        <f aca="true" t="shared" si="1" ref="U116:U121">Q116/P116/100000000</f>
        <v>2.6363636363636364E-06</v>
      </c>
    </row>
    <row r="117" spans="1:21" ht="12.75">
      <c r="A117">
        <v>200</v>
      </c>
      <c r="B117">
        <v>2.4</v>
      </c>
      <c r="C117">
        <v>547</v>
      </c>
      <c r="D117" s="4">
        <v>0.12847222222222224</v>
      </c>
      <c r="E117">
        <v>53</v>
      </c>
      <c r="G117">
        <f t="shared" si="0"/>
        <v>2.2791666666666667E-06</v>
      </c>
      <c r="O117">
        <v>150</v>
      </c>
      <c r="P117">
        <v>0.58</v>
      </c>
      <c r="Q117">
        <v>369</v>
      </c>
      <c r="R117">
        <v>40</v>
      </c>
      <c r="S117">
        <v>23</v>
      </c>
      <c r="U117">
        <f t="shared" si="1"/>
        <v>6.362068965517242E-06</v>
      </c>
    </row>
    <row r="118" spans="1:21" ht="12.75">
      <c r="A118">
        <v>150</v>
      </c>
      <c r="B118">
        <v>1.8</v>
      </c>
      <c r="C118">
        <v>478</v>
      </c>
      <c r="D118" s="4">
        <v>0.12986111111111112</v>
      </c>
      <c r="E118">
        <v>54</v>
      </c>
      <c r="G118">
        <f t="shared" si="0"/>
        <v>2.6555555555555556E-06</v>
      </c>
      <c r="O118">
        <v>100</v>
      </c>
      <c r="P118">
        <v>0.65</v>
      </c>
      <c r="Q118">
        <v>185</v>
      </c>
      <c r="R118">
        <v>44</v>
      </c>
      <c r="S118">
        <v>24</v>
      </c>
      <c r="U118">
        <f t="shared" si="1"/>
        <v>2.8461538461538458E-06</v>
      </c>
    </row>
    <row r="119" spans="1:21" ht="12.75">
      <c r="A119">
        <v>100</v>
      </c>
      <c r="B119">
        <v>1.2</v>
      </c>
      <c r="C119">
        <v>249</v>
      </c>
      <c r="D119" s="4">
        <v>0.13055555555555556</v>
      </c>
      <c r="E119">
        <v>55</v>
      </c>
      <c r="G119">
        <f t="shared" si="0"/>
        <v>2.075E-06</v>
      </c>
      <c r="O119">
        <v>60</v>
      </c>
      <c r="P119">
        <v>0.42</v>
      </c>
      <c r="Q119">
        <v>188</v>
      </c>
      <c r="R119">
        <v>46</v>
      </c>
      <c r="S119">
        <v>25</v>
      </c>
      <c r="U119">
        <f t="shared" si="1"/>
        <v>4.476190476190477E-06</v>
      </c>
    </row>
    <row r="120" spans="1:21" ht="12.75">
      <c r="A120">
        <v>60</v>
      </c>
      <c r="B120">
        <v>0.84</v>
      </c>
      <c r="C120">
        <v>263</v>
      </c>
      <c r="D120" s="4">
        <v>0.13402777777777777</v>
      </c>
      <c r="E120">
        <v>56</v>
      </c>
      <c r="G120">
        <f t="shared" si="0"/>
        <v>3.130952380952381E-06</v>
      </c>
      <c r="O120">
        <v>38</v>
      </c>
      <c r="P120">
        <v>0.32</v>
      </c>
      <c r="Q120">
        <v>62.5</v>
      </c>
      <c r="S120">
        <v>26</v>
      </c>
      <c r="U120">
        <f t="shared" si="1"/>
        <v>1.953125E-06</v>
      </c>
    </row>
    <row r="121" spans="15:21" ht="12.75">
      <c r="O121">
        <v>22</v>
      </c>
      <c r="P121">
        <v>0.24</v>
      </c>
      <c r="Q121">
        <v>27.8</v>
      </c>
      <c r="S121">
        <v>27</v>
      </c>
      <c r="U121">
        <f t="shared" si="1"/>
        <v>1.1583333333333334E-06</v>
      </c>
    </row>
    <row r="123" spans="1:8" ht="12.75">
      <c r="A123" t="s">
        <v>16</v>
      </c>
      <c r="B123" t="s">
        <v>14</v>
      </c>
      <c r="C123" t="s">
        <v>15</v>
      </c>
      <c r="E123" t="s">
        <v>18</v>
      </c>
      <c r="G123" t="s">
        <v>23</v>
      </c>
      <c r="H123" t="s">
        <v>25</v>
      </c>
    </row>
    <row r="124" spans="1:17" ht="12.75">
      <c r="A124" t="s">
        <v>30</v>
      </c>
      <c r="B124" s="1">
        <v>100000000</v>
      </c>
      <c r="C124" t="s">
        <v>32</v>
      </c>
      <c r="O124" t="s">
        <v>23</v>
      </c>
      <c r="Q124" t="s">
        <v>25</v>
      </c>
    </row>
    <row r="125" ht="12.75">
      <c r="A125" t="s">
        <v>33</v>
      </c>
    </row>
    <row r="126" spans="15:21" ht="12.75">
      <c r="O126" t="s">
        <v>16</v>
      </c>
      <c r="P126" t="s">
        <v>14</v>
      </c>
      <c r="Q126" t="s">
        <v>15</v>
      </c>
      <c r="S126" t="s">
        <v>18</v>
      </c>
      <c r="U126" t="s">
        <v>39</v>
      </c>
    </row>
    <row r="127" spans="1:17" ht="12.75">
      <c r="A127">
        <v>1250</v>
      </c>
      <c r="B127">
        <v>2.85</v>
      </c>
      <c r="C127">
        <v>500</v>
      </c>
      <c r="D127" s="4">
        <v>0.14166666666666666</v>
      </c>
      <c r="E127">
        <v>57</v>
      </c>
      <c r="G127">
        <f>C127/B127/100000000</f>
        <v>1.7543859649122805E-06</v>
      </c>
      <c r="O127" t="s">
        <v>30</v>
      </c>
      <c r="P127" s="1">
        <v>100000000</v>
      </c>
      <c r="Q127" t="s">
        <v>32</v>
      </c>
    </row>
    <row r="128" spans="1:21" ht="12.75">
      <c r="A128">
        <v>1000</v>
      </c>
      <c r="B128">
        <v>2.9</v>
      </c>
      <c r="C128">
        <v>470</v>
      </c>
      <c r="D128" s="4">
        <v>0.14375</v>
      </c>
      <c r="E128">
        <v>58</v>
      </c>
      <c r="G128">
        <f aca="true" t="shared" si="2" ref="G128:G138">C128/B128/100000000</f>
        <v>1.620689655172414E-06</v>
      </c>
      <c r="O128">
        <v>1500</v>
      </c>
      <c r="P128">
        <v>2.2</v>
      </c>
      <c r="Q128">
        <v>554</v>
      </c>
      <c r="R128" s="4">
        <v>0.43402777777777773</v>
      </c>
      <c r="S128">
        <v>4</v>
      </c>
      <c r="U128">
        <f aca="true" t="shared" si="3" ref="U128:U141">Q128/P128/100000000</f>
        <v>2.518181818181818E-06</v>
      </c>
    </row>
    <row r="129" spans="1:21" ht="12.75">
      <c r="A129">
        <v>750</v>
      </c>
      <c r="B129">
        <v>2.85</v>
      </c>
      <c r="C129">
        <v>390</v>
      </c>
      <c r="D129" s="4">
        <v>0.1451388888888889</v>
      </c>
      <c r="E129">
        <v>59</v>
      </c>
      <c r="G129">
        <f t="shared" si="2"/>
        <v>1.368421052631579E-06</v>
      </c>
      <c r="O129">
        <v>1250</v>
      </c>
      <c r="P129">
        <v>2.2</v>
      </c>
      <c r="Q129">
        <v>473</v>
      </c>
      <c r="R129">
        <v>29</v>
      </c>
      <c r="S129">
        <v>5</v>
      </c>
      <c r="U129">
        <f t="shared" si="3"/>
        <v>2.1499999999999997E-06</v>
      </c>
    </row>
    <row r="130" spans="1:21" ht="12.75">
      <c r="A130">
        <v>500</v>
      </c>
      <c r="B130">
        <v>2.85</v>
      </c>
      <c r="C130">
        <v>322</v>
      </c>
      <c r="D130" s="4">
        <v>0.14583333333333334</v>
      </c>
      <c r="E130">
        <v>60</v>
      </c>
      <c r="G130">
        <f t="shared" si="2"/>
        <v>1.1298245614035087E-06</v>
      </c>
      <c r="O130">
        <v>1000</v>
      </c>
      <c r="P130">
        <v>2.2</v>
      </c>
      <c r="Q130">
        <v>407</v>
      </c>
      <c r="R130" s="4"/>
      <c r="S130">
        <v>6</v>
      </c>
      <c r="U130">
        <f t="shared" si="3"/>
        <v>1.8499999999999997E-06</v>
      </c>
    </row>
    <row r="131" spans="1:21" ht="12.75">
      <c r="A131">
        <v>500</v>
      </c>
      <c r="B131">
        <v>2.85</v>
      </c>
      <c r="C131">
        <v>327</v>
      </c>
      <c r="D131" s="4">
        <v>0.14722222222222223</v>
      </c>
      <c r="E131">
        <v>61</v>
      </c>
      <c r="G131">
        <f t="shared" si="2"/>
        <v>1.1473684210526316E-06</v>
      </c>
      <c r="O131">
        <v>750</v>
      </c>
      <c r="P131">
        <v>2.2</v>
      </c>
      <c r="Q131">
        <v>328</v>
      </c>
      <c r="R131" s="4"/>
      <c r="S131">
        <v>7</v>
      </c>
      <c r="U131">
        <f t="shared" si="3"/>
        <v>1.4909090909090907E-06</v>
      </c>
    </row>
    <row r="132" spans="1:21" ht="12.75">
      <c r="A132">
        <v>250</v>
      </c>
      <c r="B132">
        <v>2.85</v>
      </c>
      <c r="C132">
        <v>242</v>
      </c>
      <c r="D132" s="4">
        <v>0.15</v>
      </c>
      <c r="E132">
        <v>63</v>
      </c>
      <c r="G132">
        <f t="shared" si="2"/>
        <v>8.491228070175438E-07</v>
      </c>
      <c r="O132">
        <v>500</v>
      </c>
      <c r="P132">
        <v>2.2</v>
      </c>
      <c r="Q132">
        <v>247</v>
      </c>
      <c r="R132" s="4"/>
      <c r="S132">
        <v>8</v>
      </c>
      <c r="U132">
        <f t="shared" si="3"/>
        <v>1.1227272727272728E-06</v>
      </c>
    </row>
    <row r="133" spans="1:21" ht="12.75">
      <c r="A133">
        <v>125</v>
      </c>
      <c r="B133">
        <v>2.85</v>
      </c>
      <c r="C133">
        <v>180</v>
      </c>
      <c r="D133" s="4">
        <v>0.15138888888888888</v>
      </c>
      <c r="E133">
        <v>64</v>
      </c>
      <c r="G133">
        <f t="shared" si="2"/>
        <v>6.31578947368421E-07</v>
      </c>
      <c r="O133">
        <v>250</v>
      </c>
      <c r="P133">
        <v>2.2</v>
      </c>
      <c r="Q133">
        <v>178</v>
      </c>
      <c r="R133" s="4"/>
      <c r="S133">
        <v>10</v>
      </c>
      <c r="U133">
        <f t="shared" si="3"/>
        <v>8.09090909090909E-07</v>
      </c>
    </row>
    <row r="134" spans="1:21" ht="12.75">
      <c r="A134">
        <v>60</v>
      </c>
      <c r="B134">
        <v>2.8</v>
      </c>
      <c r="C134">
        <v>160</v>
      </c>
      <c r="D134" s="4">
        <v>0.15277777777777776</v>
      </c>
      <c r="E134">
        <v>65</v>
      </c>
      <c r="G134">
        <f t="shared" si="2"/>
        <v>5.714285714285715E-07</v>
      </c>
      <c r="O134">
        <v>100</v>
      </c>
      <c r="P134">
        <v>2.2</v>
      </c>
      <c r="Q134">
        <v>130</v>
      </c>
      <c r="R134" s="4"/>
      <c r="S134">
        <v>11</v>
      </c>
      <c r="U134">
        <f t="shared" si="3"/>
        <v>5.909090909090909E-07</v>
      </c>
    </row>
    <row r="135" spans="1:21" ht="12.75">
      <c r="A135">
        <v>60</v>
      </c>
      <c r="B135">
        <v>2.95</v>
      </c>
      <c r="C135">
        <v>182</v>
      </c>
      <c r="D135" s="4">
        <v>0.15416666666666667</v>
      </c>
      <c r="E135">
        <v>66</v>
      </c>
      <c r="G135">
        <f t="shared" si="2"/>
        <v>6.169491525423728E-07</v>
      </c>
      <c r="O135">
        <v>50</v>
      </c>
      <c r="P135">
        <v>2.2</v>
      </c>
      <c r="Q135">
        <v>120</v>
      </c>
      <c r="R135" s="4"/>
      <c r="S135">
        <v>12</v>
      </c>
      <c r="U135">
        <f t="shared" si="3"/>
        <v>5.454545454545454E-07</v>
      </c>
    </row>
    <row r="136" spans="1:21" ht="12.75">
      <c r="A136">
        <v>30</v>
      </c>
      <c r="B136">
        <v>2.95</v>
      </c>
      <c r="C136">
        <v>162</v>
      </c>
      <c r="D136" s="4">
        <v>0.15555555555555556</v>
      </c>
      <c r="E136">
        <v>67</v>
      </c>
      <c r="G136">
        <f t="shared" si="2"/>
        <v>5.491525423728813E-07</v>
      </c>
      <c r="O136">
        <v>25</v>
      </c>
      <c r="P136">
        <v>2.2</v>
      </c>
      <c r="Q136">
        <v>124</v>
      </c>
      <c r="S136">
        <v>13</v>
      </c>
      <c r="U136">
        <f t="shared" si="3"/>
        <v>5.636363636363636E-07</v>
      </c>
    </row>
    <row r="137" spans="1:21" ht="12.75">
      <c r="A137">
        <v>1500</v>
      </c>
      <c r="B137">
        <v>2.85</v>
      </c>
      <c r="C137">
        <v>680</v>
      </c>
      <c r="D137" s="4">
        <v>0.15763888888888888</v>
      </c>
      <c r="E137">
        <v>68</v>
      </c>
      <c r="G137">
        <f t="shared" si="2"/>
        <v>2.3859649122807015E-06</v>
      </c>
      <c r="O137">
        <v>50</v>
      </c>
      <c r="P137">
        <v>2.2</v>
      </c>
      <c r="Q137">
        <v>155</v>
      </c>
      <c r="S137">
        <v>16</v>
      </c>
      <c r="U137">
        <f t="shared" si="3"/>
        <v>7.045454545454545E-07</v>
      </c>
    </row>
    <row r="138" spans="1:21" ht="12.75">
      <c r="A138">
        <v>1500</v>
      </c>
      <c r="B138">
        <v>2.85</v>
      </c>
      <c r="C138">
        <v>660</v>
      </c>
      <c r="D138" s="4">
        <v>0.15902777777777777</v>
      </c>
      <c r="E138">
        <v>69</v>
      </c>
      <c r="G138">
        <f t="shared" si="2"/>
        <v>2.3157894736842105E-06</v>
      </c>
      <c r="O138">
        <v>100</v>
      </c>
      <c r="P138">
        <v>2.2</v>
      </c>
      <c r="Q138">
        <v>168</v>
      </c>
      <c r="S138">
        <v>17</v>
      </c>
      <c r="U138">
        <f t="shared" si="3"/>
        <v>7.636363636363636E-07</v>
      </c>
    </row>
    <row r="139" spans="15:21" ht="12.75">
      <c r="O139">
        <v>500</v>
      </c>
      <c r="P139">
        <v>2.2</v>
      </c>
      <c r="Q139">
        <v>300</v>
      </c>
      <c r="S139">
        <v>18</v>
      </c>
      <c r="U139">
        <f t="shared" si="3"/>
        <v>1.3636363636363634E-06</v>
      </c>
    </row>
    <row r="140" spans="15:21" ht="12.75">
      <c r="O140">
        <v>1000</v>
      </c>
      <c r="P140">
        <v>2.2</v>
      </c>
      <c r="Q140">
        <v>430</v>
      </c>
      <c r="S140">
        <v>19</v>
      </c>
      <c r="U140">
        <f t="shared" si="3"/>
        <v>1.9545454545454545E-06</v>
      </c>
    </row>
    <row r="141" spans="15:21" ht="12.75">
      <c r="O141">
        <v>1500</v>
      </c>
      <c r="P141">
        <v>2.2</v>
      </c>
      <c r="Q141">
        <v>555</v>
      </c>
      <c r="S141">
        <v>20</v>
      </c>
      <c r="U141">
        <f t="shared" si="3"/>
        <v>2.5227272727272725E-06</v>
      </c>
    </row>
    <row r="144" spans="1:22" ht="12.75">
      <c r="A144" t="s">
        <v>16</v>
      </c>
      <c r="B144" t="s">
        <v>14</v>
      </c>
      <c r="C144" t="s">
        <v>15</v>
      </c>
      <c r="E144" t="s">
        <v>18</v>
      </c>
      <c r="G144" t="s">
        <v>23</v>
      </c>
      <c r="H144" t="s">
        <v>25</v>
      </c>
      <c r="J144" t="s">
        <v>36</v>
      </c>
      <c r="O144" t="s">
        <v>16</v>
      </c>
      <c r="P144" t="s">
        <v>14</v>
      </c>
      <c r="Q144" t="s">
        <v>15</v>
      </c>
      <c r="R144" t="s">
        <v>40</v>
      </c>
      <c r="S144" t="s">
        <v>18</v>
      </c>
      <c r="U144" t="s">
        <v>23</v>
      </c>
      <c r="V144" t="s">
        <v>25</v>
      </c>
    </row>
    <row r="145" spans="1:17" ht="12.75">
      <c r="A145" s="6" t="s">
        <v>19</v>
      </c>
      <c r="B145" s="1">
        <v>100000000</v>
      </c>
      <c r="C145" t="s">
        <v>32</v>
      </c>
      <c r="O145" s="6" t="s">
        <v>19</v>
      </c>
      <c r="P145" s="1">
        <v>100000000</v>
      </c>
      <c r="Q145" t="s">
        <v>32</v>
      </c>
    </row>
    <row r="146" spans="1:15" ht="12.75">
      <c r="A146" t="s">
        <v>33</v>
      </c>
      <c r="O146" t="s">
        <v>33</v>
      </c>
    </row>
    <row r="147" spans="15:21" ht="12.75">
      <c r="O147">
        <v>1500</v>
      </c>
      <c r="P147">
        <v>2.15</v>
      </c>
      <c r="Q147">
        <v>-532</v>
      </c>
      <c r="R147" s="4">
        <v>0.5319444444444444</v>
      </c>
      <c r="S147">
        <v>39</v>
      </c>
      <c r="U147">
        <f>Q147/P147/100000000</f>
        <v>-2.474418604651163E-06</v>
      </c>
    </row>
    <row r="148" spans="1:21" ht="12.75">
      <c r="A148">
        <v>1500</v>
      </c>
      <c r="B148">
        <v>2.8</v>
      </c>
      <c r="C148">
        <v>-700</v>
      </c>
      <c r="D148" s="4">
        <v>0.16180555555555556</v>
      </c>
      <c r="E148">
        <v>70</v>
      </c>
      <c r="G148">
        <f>C148/B148/100000000</f>
        <v>-2.5E-06</v>
      </c>
      <c r="O148">
        <v>1250</v>
      </c>
      <c r="P148">
        <v>2.15</v>
      </c>
      <c r="Q148">
        <v>-465</v>
      </c>
      <c r="S148">
        <v>40</v>
      </c>
      <c r="U148">
        <f>Q148/P148/100000000</f>
        <v>-2.162790697674419E-06</v>
      </c>
    </row>
    <row r="149" spans="1:21" ht="12.75">
      <c r="A149">
        <v>1250</v>
      </c>
      <c r="B149">
        <v>2.85</v>
      </c>
      <c r="C149">
        <v>-590</v>
      </c>
      <c r="D149" s="4">
        <v>0.16319444444444445</v>
      </c>
      <c r="E149">
        <v>71</v>
      </c>
      <c r="G149">
        <f aca="true" t="shared" si="4" ref="G149:G156">C149/B149/100000000</f>
        <v>-2.0701754385964913E-06</v>
      </c>
      <c r="O149">
        <v>750</v>
      </c>
      <c r="P149">
        <v>2.15</v>
      </c>
      <c r="Q149">
        <v>-338</v>
      </c>
      <c r="R149" s="4">
        <v>0.5368055555555555</v>
      </c>
      <c r="S149">
        <v>41</v>
      </c>
      <c r="U149">
        <f>Q149/P149/100000000</f>
        <v>-1.572093023255814E-06</v>
      </c>
    </row>
    <row r="150" spans="1:21" ht="12.75">
      <c r="A150">
        <v>1000</v>
      </c>
      <c r="B150">
        <v>2.85</v>
      </c>
      <c r="C150">
        <v>-505</v>
      </c>
      <c r="D150" s="4">
        <v>0.16458333333333333</v>
      </c>
      <c r="E150">
        <v>72</v>
      </c>
      <c r="G150">
        <f t="shared" si="4"/>
        <v>-1.7719298245614036E-06</v>
      </c>
      <c r="O150">
        <v>500</v>
      </c>
      <c r="P150">
        <v>2.15</v>
      </c>
      <c r="Q150">
        <v>-260</v>
      </c>
      <c r="S150">
        <v>42</v>
      </c>
      <c r="U150">
        <f>Q150/P151/100000000</f>
        <v>-1.2093023255813954E-06</v>
      </c>
    </row>
    <row r="151" spans="1:21" ht="12.75">
      <c r="A151">
        <v>750</v>
      </c>
      <c r="B151">
        <v>2.85</v>
      </c>
      <c r="C151">
        <v>-430</v>
      </c>
      <c r="D151" s="4">
        <v>0.16597222222222222</v>
      </c>
      <c r="E151">
        <v>73</v>
      </c>
      <c r="G151">
        <f t="shared" si="4"/>
        <v>-1.5087719298245614E-06</v>
      </c>
      <c r="O151">
        <v>250</v>
      </c>
      <c r="P151">
        <v>2.15</v>
      </c>
      <c r="Q151">
        <v>-188</v>
      </c>
      <c r="S151">
        <v>44</v>
      </c>
      <c r="U151">
        <f>Q151/P151/100000000</f>
        <v>-8.744186046511628E-07</v>
      </c>
    </row>
    <row r="152" spans="1:21" ht="12.75">
      <c r="A152">
        <v>500</v>
      </c>
      <c r="B152">
        <v>2.85</v>
      </c>
      <c r="C152">
        <v>-370</v>
      </c>
      <c r="D152" s="4">
        <v>0.1840277777777778</v>
      </c>
      <c r="E152">
        <v>76</v>
      </c>
      <c r="G152">
        <f t="shared" si="4"/>
        <v>-1.2982456140350877E-06</v>
      </c>
      <c r="O152">
        <v>100</v>
      </c>
      <c r="P152">
        <v>2.15</v>
      </c>
      <c r="Q152">
        <v>-150</v>
      </c>
      <c r="S152">
        <v>45</v>
      </c>
      <c r="U152">
        <f>Q152/P153/100000000</f>
        <v>-6.976744186046511E-07</v>
      </c>
    </row>
    <row r="153" spans="1:21" ht="12.75">
      <c r="A153">
        <v>250</v>
      </c>
      <c r="B153">
        <v>2.8</v>
      </c>
      <c r="C153">
        <v>-290</v>
      </c>
      <c r="D153" s="4">
        <v>0.18611111111111112</v>
      </c>
      <c r="E153">
        <v>77</v>
      </c>
      <c r="G153">
        <f t="shared" si="4"/>
        <v>-1.0357142857142859E-06</v>
      </c>
      <c r="O153">
        <v>50</v>
      </c>
      <c r="P153">
        <v>2.15</v>
      </c>
      <c r="Q153">
        <v>-136</v>
      </c>
      <c r="S153">
        <v>46</v>
      </c>
      <c r="U153">
        <f>Q153/P153/100000000</f>
        <v>-6.325581395348838E-07</v>
      </c>
    </row>
    <row r="154" spans="1:21" ht="12.75">
      <c r="A154">
        <v>125</v>
      </c>
      <c r="B154">
        <v>2.8</v>
      </c>
      <c r="C154">
        <v>-260</v>
      </c>
      <c r="D154" s="4">
        <v>0.1875</v>
      </c>
      <c r="E154">
        <v>78</v>
      </c>
      <c r="G154">
        <f t="shared" si="4"/>
        <v>-9.285714285714287E-07</v>
      </c>
      <c r="O154">
        <v>30</v>
      </c>
      <c r="P154">
        <v>2.15</v>
      </c>
      <c r="Q154">
        <v>-133</v>
      </c>
      <c r="S154">
        <v>47</v>
      </c>
      <c r="U154">
        <f>Q154/P154/100000000</f>
        <v>-6.186046511627908E-07</v>
      </c>
    </row>
    <row r="155" spans="1:21" ht="12.75">
      <c r="A155">
        <v>60</v>
      </c>
      <c r="B155">
        <v>2.85</v>
      </c>
      <c r="C155">
        <v>-231</v>
      </c>
      <c r="D155" s="4">
        <v>0.18958333333333333</v>
      </c>
      <c r="E155">
        <v>80</v>
      </c>
      <c r="G155">
        <f t="shared" si="4"/>
        <v>-8.105263157894737E-07</v>
      </c>
      <c r="O155">
        <v>1000</v>
      </c>
      <c r="P155">
        <v>2.15</v>
      </c>
      <c r="Q155">
        <v>-385</v>
      </c>
      <c r="R155" s="4">
        <v>0.051388888888888894</v>
      </c>
      <c r="S155">
        <v>48</v>
      </c>
      <c r="U155">
        <f>Q155/P155/100000000</f>
        <v>-1.7906976744186048E-06</v>
      </c>
    </row>
    <row r="156" spans="1:7" ht="12.75">
      <c r="A156">
        <v>30</v>
      </c>
      <c r="B156">
        <v>2.85</v>
      </c>
      <c r="C156">
        <v>-218</v>
      </c>
      <c r="D156" s="4">
        <v>0.19027777777777777</v>
      </c>
      <c r="E156">
        <v>81</v>
      </c>
      <c r="G156">
        <f t="shared" si="4"/>
        <v>-7.649122807017544E-07</v>
      </c>
    </row>
    <row r="160" spans="1:8" ht="12.75">
      <c r="A160" t="s">
        <v>16</v>
      </c>
      <c r="B160" t="s">
        <v>14</v>
      </c>
      <c r="C160" t="s">
        <v>15</v>
      </c>
      <c r="E160" t="s">
        <v>18</v>
      </c>
      <c r="G160" t="s">
        <v>23</v>
      </c>
      <c r="H160" t="s">
        <v>25</v>
      </c>
    </row>
    <row r="161" spans="1:15" ht="12.75">
      <c r="A161" s="6" t="s">
        <v>30</v>
      </c>
      <c r="B161" s="1">
        <v>100000000</v>
      </c>
      <c r="C161" t="s">
        <v>32</v>
      </c>
      <c r="O161" t="s">
        <v>44</v>
      </c>
    </row>
    <row r="162" spans="1:19" ht="12.75">
      <c r="A162" t="s">
        <v>33</v>
      </c>
      <c r="O162" t="s">
        <v>23</v>
      </c>
      <c r="Q162" s="7" t="s">
        <v>42</v>
      </c>
      <c r="R162" s="8"/>
      <c r="S162" s="8"/>
    </row>
    <row r="164" spans="1:23" ht="12.75">
      <c r="A164">
        <v>1500</v>
      </c>
      <c r="B164">
        <v>2.8</v>
      </c>
      <c r="C164">
        <v>660</v>
      </c>
      <c r="D164" s="4">
        <v>0.21805555555555556</v>
      </c>
      <c r="E164">
        <v>83</v>
      </c>
      <c r="G164">
        <f>C164/B164/100000000</f>
        <v>2.3571428571428574E-06</v>
      </c>
      <c r="O164" t="s">
        <v>16</v>
      </c>
      <c r="P164" t="s">
        <v>14</v>
      </c>
      <c r="Q164" t="s">
        <v>15</v>
      </c>
      <c r="R164" t="s">
        <v>40</v>
      </c>
      <c r="S164" t="s">
        <v>18</v>
      </c>
      <c r="U164" t="s">
        <v>39</v>
      </c>
      <c r="W164" t="s">
        <v>43</v>
      </c>
    </row>
    <row r="165" spans="1:17" ht="12.75">
      <c r="A165">
        <v>1250</v>
      </c>
      <c r="B165">
        <v>2.8</v>
      </c>
      <c r="C165">
        <v>568</v>
      </c>
      <c r="E165">
        <v>84</v>
      </c>
      <c r="G165">
        <f aca="true" t="shared" si="5" ref="G165:G174">C165/B165/100000000</f>
        <v>2.028571428571429E-06</v>
      </c>
      <c r="O165" s="6" t="s">
        <v>30</v>
      </c>
      <c r="P165" s="1">
        <v>100000000</v>
      </c>
      <c r="Q165" t="s">
        <v>32</v>
      </c>
    </row>
    <row r="166" spans="1:21" ht="12.75">
      <c r="A166">
        <v>1000</v>
      </c>
      <c r="B166">
        <v>2.8</v>
      </c>
      <c r="C166">
        <v>480</v>
      </c>
      <c r="D166" s="4">
        <v>0.22083333333333333</v>
      </c>
      <c r="E166">
        <v>85</v>
      </c>
      <c r="G166">
        <f t="shared" si="5"/>
        <v>1.7142857142857145E-06</v>
      </c>
      <c r="O166">
        <v>1500</v>
      </c>
      <c r="P166">
        <v>2.2</v>
      </c>
      <c r="Q166">
        <v>88</v>
      </c>
      <c r="R166" s="4">
        <v>0.07083333333333333</v>
      </c>
      <c r="S166">
        <v>51</v>
      </c>
      <c r="U166">
        <f aca="true" t="shared" si="6" ref="U166:U174">Q166/P166/100000000</f>
        <v>4E-07</v>
      </c>
    </row>
    <row r="167" spans="1:21" ht="12.75">
      <c r="A167">
        <v>750</v>
      </c>
      <c r="B167">
        <v>2.8</v>
      </c>
      <c r="C167">
        <v>400</v>
      </c>
      <c r="D167" s="4">
        <v>0.22152777777777777</v>
      </c>
      <c r="E167">
        <v>86</v>
      </c>
      <c r="G167">
        <f t="shared" si="5"/>
        <v>1.4285714285714286E-06</v>
      </c>
      <c r="O167">
        <v>1250</v>
      </c>
      <c r="P167">
        <v>2.2</v>
      </c>
      <c r="Q167">
        <v>77</v>
      </c>
      <c r="S167">
        <v>52</v>
      </c>
      <c r="U167">
        <f t="shared" si="6"/>
        <v>3.5E-07</v>
      </c>
    </row>
    <row r="168" spans="1:21" ht="12.75">
      <c r="A168">
        <v>500</v>
      </c>
      <c r="B168">
        <v>2.8</v>
      </c>
      <c r="C168">
        <v>320</v>
      </c>
      <c r="D168" s="4">
        <v>0.22291666666666665</v>
      </c>
      <c r="E168">
        <v>87</v>
      </c>
      <c r="G168">
        <f t="shared" si="5"/>
        <v>1.142857142857143E-06</v>
      </c>
      <c r="O168">
        <v>1000</v>
      </c>
      <c r="P168">
        <v>2.2</v>
      </c>
      <c r="Q168">
        <v>67</v>
      </c>
      <c r="R168" s="4"/>
      <c r="S168">
        <v>54</v>
      </c>
      <c r="U168">
        <f t="shared" si="6"/>
        <v>3.0454545454545453E-07</v>
      </c>
    </row>
    <row r="169" spans="1:21" ht="12.75">
      <c r="A169">
        <v>250</v>
      </c>
      <c r="B169">
        <v>2.8</v>
      </c>
      <c r="C169">
        <v>245</v>
      </c>
      <c r="D169" s="4">
        <v>0.22430555555555556</v>
      </c>
      <c r="E169" t="s">
        <v>38</v>
      </c>
      <c r="G169">
        <f t="shared" si="5"/>
        <v>8.75E-07</v>
      </c>
      <c r="O169">
        <v>750</v>
      </c>
      <c r="P169">
        <v>2.2</v>
      </c>
      <c r="Q169">
        <v>55</v>
      </c>
      <c r="R169" s="4"/>
      <c r="S169">
        <v>55</v>
      </c>
      <c r="U169">
        <f t="shared" si="6"/>
        <v>2.5E-07</v>
      </c>
    </row>
    <row r="170" spans="1:21" ht="12.75">
      <c r="A170">
        <v>125</v>
      </c>
      <c r="B170">
        <v>2.8</v>
      </c>
      <c r="C170">
        <v>180</v>
      </c>
      <c r="D170" s="4">
        <v>0.2263888888888889</v>
      </c>
      <c r="E170">
        <v>90</v>
      </c>
      <c r="G170">
        <f t="shared" si="5"/>
        <v>6.428571428571429E-07</v>
      </c>
      <c r="O170">
        <v>500</v>
      </c>
      <c r="P170">
        <v>2.2</v>
      </c>
      <c r="Q170">
        <v>53</v>
      </c>
      <c r="R170" s="4"/>
      <c r="S170">
        <v>57</v>
      </c>
      <c r="U170">
        <f t="shared" si="6"/>
        <v>2.409090909090909E-07</v>
      </c>
    </row>
    <row r="171" spans="1:21" ht="12.75">
      <c r="A171">
        <v>60</v>
      </c>
      <c r="B171">
        <v>2.8</v>
      </c>
      <c r="C171">
        <v>150</v>
      </c>
      <c r="D171" s="4">
        <v>0.22708333333333333</v>
      </c>
      <c r="E171">
        <v>91</v>
      </c>
      <c r="G171">
        <f t="shared" si="5"/>
        <v>5.357142857142858E-07</v>
      </c>
      <c r="O171">
        <v>250</v>
      </c>
      <c r="P171">
        <v>2.2</v>
      </c>
      <c r="Q171">
        <v>34</v>
      </c>
      <c r="R171" s="4"/>
      <c r="S171">
        <v>58</v>
      </c>
      <c r="U171">
        <f t="shared" si="6"/>
        <v>1.5454545454545453E-07</v>
      </c>
    </row>
    <row r="172" spans="1:21" ht="12.75">
      <c r="A172">
        <v>30</v>
      </c>
      <c r="B172">
        <v>2.8</v>
      </c>
      <c r="C172">
        <v>165</v>
      </c>
      <c r="D172" s="4">
        <v>0.22847222222222222</v>
      </c>
      <c r="E172">
        <v>92</v>
      </c>
      <c r="G172">
        <f t="shared" si="5"/>
        <v>5.892857142857143E-07</v>
      </c>
      <c r="O172">
        <v>100</v>
      </c>
      <c r="P172">
        <v>2.2</v>
      </c>
      <c r="Q172">
        <v>26</v>
      </c>
      <c r="R172" s="4"/>
      <c r="S172">
        <v>59</v>
      </c>
      <c r="U172">
        <f t="shared" si="6"/>
        <v>1.1818181818181817E-07</v>
      </c>
    </row>
    <row r="173" spans="1:21" ht="12.75">
      <c r="A173">
        <v>1500</v>
      </c>
      <c r="B173">
        <v>2.8</v>
      </c>
      <c r="C173">
        <v>660</v>
      </c>
      <c r="E173">
        <v>93</v>
      </c>
      <c r="G173">
        <f t="shared" si="5"/>
        <v>2.3571428571428574E-06</v>
      </c>
      <c r="O173">
        <v>50</v>
      </c>
      <c r="P173">
        <v>2.2</v>
      </c>
      <c r="Q173">
        <v>32</v>
      </c>
      <c r="R173" s="4"/>
      <c r="S173">
        <v>61</v>
      </c>
      <c r="U173">
        <f t="shared" si="6"/>
        <v>1.4545454545454545E-07</v>
      </c>
    </row>
    <row r="174" spans="1:21" ht="12.75">
      <c r="A174">
        <v>1500</v>
      </c>
      <c r="B174">
        <v>2.8</v>
      </c>
      <c r="C174">
        <v>660</v>
      </c>
      <c r="E174">
        <v>94</v>
      </c>
      <c r="G174">
        <f t="shared" si="5"/>
        <v>2.3571428571428574E-06</v>
      </c>
      <c r="O174">
        <v>30</v>
      </c>
      <c r="P174">
        <v>2.2</v>
      </c>
      <c r="Q174">
        <v>40</v>
      </c>
      <c r="S174">
        <v>65</v>
      </c>
      <c r="U174">
        <f t="shared" si="6"/>
        <v>1.818181818181818E-07</v>
      </c>
    </row>
    <row r="175" spans="15:19" ht="12.75">
      <c r="O175">
        <v>1500</v>
      </c>
      <c r="S175">
        <v>66</v>
      </c>
    </row>
    <row r="181" spans="1:2" ht="12.75">
      <c r="A181" s="4">
        <v>0.2298611111111111</v>
      </c>
      <c r="B181" s="4" t="s">
        <v>37</v>
      </c>
    </row>
    <row r="183" spans="1:8" ht="12.75">
      <c r="A183" t="s">
        <v>16</v>
      </c>
      <c r="B183" t="s">
        <v>14</v>
      </c>
      <c r="C183" t="s">
        <v>15</v>
      </c>
      <c r="E183" t="s">
        <v>18</v>
      </c>
      <c r="G183" t="s">
        <v>23</v>
      </c>
      <c r="H183" t="s">
        <v>25</v>
      </c>
    </row>
    <row r="184" spans="1:3" ht="12.75">
      <c r="A184" t="s">
        <v>30</v>
      </c>
      <c r="B184" s="1">
        <v>100000000</v>
      </c>
      <c r="C184" t="s">
        <v>32</v>
      </c>
    </row>
    <row r="185" ht="12.75">
      <c r="A185" t="s">
        <v>31</v>
      </c>
    </row>
    <row r="186" ht="12.75">
      <c r="A186" t="s">
        <v>21</v>
      </c>
    </row>
    <row r="188" spans="1:7" ht="12.75">
      <c r="A188">
        <v>250</v>
      </c>
      <c r="B188">
        <v>2.8</v>
      </c>
      <c r="C188">
        <v>650</v>
      </c>
      <c r="D188" s="4">
        <v>0.2354166666666667</v>
      </c>
      <c r="E188">
        <v>95</v>
      </c>
      <c r="G188">
        <f>C188/B188</f>
        <v>232.14285714285717</v>
      </c>
    </row>
    <row r="189" spans="1:7" ht="12.75">
      <c r="A189">
        <v>201</v>
      </c>
      <c r="B189">
        <v>2.3</v>
      </c>
      <c r="C189">
        <v>540</v>
      </c>
      <c r="E189">
        <v>96</v>
      </c>
      <c r="G189">
        <f>C189/B189</f>
        <v>234.7826086956522</v>
      </c>
    </row>
    <row r="190" spans="1:7" ht="12.75">
      <c r="A190">
        <v>150</v>
      </c>
      <c r="B190">
        <v>1.9</v>
      </c>
      <c r="C190">
        <v>480</v>
      </c>
      <c r="D190" s="4">
        <v>0.23819444444444446</v>
      </c>
      <c r="E190">
        <v>97</v>
      </c>
      <c r="G190">
        <f>C190/B190</f>
        <v>252.63157894736844</v>
      </c>
    </row>
    <row r="191" spans="1:7" ht="12.75">
      <c r="A191">
        <v>100</v>
      </c>
      <c r="B191">
        <v>1.25</v>
      </c>
      <c r="C191">
        <v>246</v>
      </c>
      <c r="D191" s="4">
        <v>0.2388888888888889</v>
      </c>
      <c r="E191">
        <v>98</v>
      </c>
      <c r="G191">
        <f>C191/B191</f>
        <v>196.8</v>
      </c>
    </row>
    <row r="192" spans="1:7" ht="12.75">
      <c r="A192">
        <v>60</v>
      </c>
      <c r="B192">
        <v>0.87</v>
      </c>
      <c r="C192">
        <v>272</v>
      </c>
      <c r="D192" s="4">
        <v>0.24097222222222223</v>
      </c>
      <c r="E192">
        <v>99</v>
      </c>
      <c r="G192">
        <f>C192/B192</f>
        <v>312.64367816091954</v>
      </c>
    </row>
    <row r="200" spans="16:23" ht="12.75">
      <c r="P200" t="s">
        <v>16</v>
      </c>
      <c r="Q200" t="s">
        <v>14</v>
      </c>
      <c r="R200" t="s">
        <v>15</v>
      </c>
      <c r="S200" t="s">
        <v>40</v>
      </c>
      <c r="T200" t="s">
        <v>18</v>
      </c>
      <c r="V200" t="s">
        <v>23</v>
      </c>
      <c r="W200" t="s">
        <v>25</v>
      </c>
    </row>
    <row r="201" spans="16:21" ht="12.75">
      <c r="P201" t="s">
        <v>30</v>
      </c>
      <c r="Q201" s="1">
        <v>100000000</v>
      </c>
      <c r="R201" t="s">
        <v>32</v>
      </c>
      <c r="U201" t="s">
        <v>41</v>
      </c>
    </row>
    <row r="202" ht="12.75">
      <c r="P202" t="s">
        <v>31</v>
      </c>
    </row>
    <row r="203" spans="17:21" ht="12.75">
      <c r="Q203">
        <v>2.15</v>
      </c>
      <c r="R203">
        <v>535</v>
      </c>
      <c r="S203">
        <v>12.06</v>
      </c>
      <c r="T203">
        <v>29</v>
      </c>
      <c r="U203">
        <v>15</v>
      </c>
    </row>
    <row r="204" spans="17:21" ht="12.75">
      <c r="Q204">
        <v>0.8</v>
      </c>
      <c r="R204">
        <v>248</v>
      </c>
      <c r="T204">
        <v>30</v>
      </c>
      <c r="U204">
        <v>8</v>
      </c>
    </row>
    <row r="205" spans="17:21" ht="12.75">
      <c r="Q205">
        <v>0.3</v>
      </c>
      <c r="R205">
        <v>108</v>
      </c>
      <c r="S205" s="4">
        <v>0.5111111111111112</v>
      </c>
      <c r="T205">
        <v>31</v>
      </c>
      <c r="U205">
        <v>5</v>
      </c>
    </row>
    <row r="206" spans="17:21" ht="12.75">
      <c r="Q206">
        <v>0.075</v>
      </c>
      <c r="R206">
        <v>33.8</v>
      </c>
      <c r="T206">
        <v>32</v>
      </c>
      <c r="U206">
        <v>3</v>
      </c>
    </row>
    <row r="207" spans="17:21" ht="12.75">
      <c r="Q207">
        <v>0.026</v>
      </c>
      <c r="R207">
        <v>10.8</v>
      </c>
      <c r="S207" s="4">
        <v>0.513888888888889</v>
      </c>
      <c r="T207">
        <v>33</v>
      </c>
      <c r="U207">
        <v>2</v>
      </c>
    </row>
    <row r="208" spans="17:21" ht="12.75">
      <c r="Q208">
        <v>0.0025</v>
      </c>
      <c r="R208">
        <v>1.2</v>
      </c>
      <c r="T208">
        <v>34</v>
      </c>
      <c r="U208">
        <v>1</v>
      </c>
    </row>
    <row r="209" spans="17:21" ht="12.75">
      <c r="Q209">
        <v>2.2</v>
      </c>
      <c r="R209">
        <v>535</v>
      </c>
      <c r="S209" s="4">
        <v>0.5208333333333334</v>
      </c>
      <c r="T209">
        <v>35</v>
      </c>
      <c r="U209">
        <v>15</v>
      </c>
    </row>
    <row r="210" spans="17:21" ht="12.75">
      <c r="Q210">
        <v>0.78</v>
      </c>
      <c r="R210">
        <v>248</v>
      </c>
      <c r="S210" s="4">
        <v>0.5222222222222223</v>
      </c>
      <c r="T210">
        <v>36</v>
      </c>
      <c r="U210">
        <v>8</v>
      </c>
    </row>
    <row r="211" spans="17:21" ht="12.75">
      <c r="Q211">
        <v>0.28</v>
      </c>
      <c r="R211">
        <v>107</v>
      </c>
      <c r="S211" s="4">
        <v>0.5243055555555556</v>
      </c>
      <c r="T211">
        <v>37</v>
      </c>
      <c r="U211">
        <v>5</v>
      </c>
    </row>
    <row r="218" spans="16:21" ht="12.75">
      <c r="P218" s="6" t="s">
        <v>24</v>
      </c>
      <c r="R218" s="7" t="s">
        <v>45</v>
      </c>
      <c r="S218" s="8"/>
      <c r="T218" s="8"/>
      <c r="U218" t="s">
        <v>46</v>
      </c>
    </row>
    <row r="220" spans="16:24" ht="12.75">
      <c r="P220" t="s">
        <v>16</v>
      </c>
      <c r="Q220" t="s">
        <v>14</v>
      </c>
      <c r="R220" t="s">
        <v>15</v>
      </c>
      <c r="S220" t="s">
        <v>40</v>
      </c>
      <c r="T220" t="s">
        <v>18</v>
      </c>
      <c r="V220" t="s">
        <v>39</v>
      </c>
      <c r="X220" t="s">
        <v>43</v>
      </c>
    </row>
    <row r="221" spans="16:18" ht="12.75">
      <c r="P221" s="6" t="s">
        <v>30</v>
      </c>
      <c r="Q221" s="1">
        <v>100000000</v>
      </c>
      <c r="R221" t="s">
        <v>32</v>
      </c>
    </row>
    <row r="222" spans="16:22" ht="12.75">
      <c r="P222">
        <v>1500</v>
      </c>
      <c r="Q222">
        <v>2.1</v>
      </c>
      <c r="R222">
        <v>205</v>
      </c>
      <c r="S222" s="4"/>
      <c r="T222">
        <v>80</v>
      </c>
      <c r="V222">
        <f aca="true" t="shared" si="7" ref="V222:V229">R222/Q222/100000000</f>
        <v>9.761904761904762E-07</v>
      </c>
    </row>
    <row r="223" spans="16:22" ht="12.75">
      <c r="P223">
        <v>1000</v>
      </c>
      <c r="Q223">
        <v>2.1</v>
      </c>
      <c r="R223">
        <v>192</v>
      </c>
      <c r="S223" s="4"/>
      <c r="T223">
        <v>79</v>
      </c>
      <c r="V223">
        <f t="shared" si="7"/>
        <v>9.142857142857143E-07</v>
      </c>
    </row>
    <row r="224" spans="16:22" ht="12.75">
      <c r="P224">
        <v>1000</v>
      </c>
      <c r="Q224">
        <v>2.1</v>
      </c>
      <c r="R224">
        <v>185</v>
      </c>
      <c r="S224" s="4"/>
      <c r="T224">
        <v>79</v>
      </c>
      <c r="V224">
        <f t="shared" si="7"/>
        <v>8.809523809523808E-07</v>
      </c>
    </row>
    <row r="225" spans="16:22" ht="12.75">
      <c r="P225">
        <v>500</v>
      </c>
      <c r="Q225">
        <v>2.2</v>
      </c>
      <c r="R225">
        <v>150</v>
      </c>
      <c r="S225" s="4"/>
      <c r="T225">
        <v>83</v>
      </c>
      <c r="V225">
        <f t="shared" si="7"/>
        <v>6.818181818181817E-07</v>
      </c>
    </row>
    <row r="226" spans="16:22" ht="12.75">
      <c r="P226">
        <v>250</v>
      </c>
      <c r="Q226">
        <v>2.2</v>
      </c>
      <c r="R226">
        <v>168</v>
      </c>
      <c r="S226" s="4"/>
      <c r="T226">
        <v>85</v>
      </c>
      <c r="V226">
        <f t="shared" si="7"/>
        <v>7.636363636363636E-07</v>
      </c>
    </row>
    <row r="227" spans="16:22" ht="12.75">
      <c r="P227">
        <v>100</v>
      </c>
      <c r="Q227">
        <v>2.2</v>
      </c>
      <c r="R227">
        <v>132</v>
      </c>
      <c r="S227" s="4"/>
      <c r="V227">
        <f t="shared" si="7"/>
        <v>6E-07</v>
      </c>
    </row>
    <row r="228" spans="16:22" ht="12.75">
      <c r="P228">
        <v>50</v>
      </c>
      <c r="Q228">
        <v>2.2</v>
      </c>
      <c r="R228">
        <v>158</v>
      </c>
      <c r="S228" s="4"/>
      <c r="V228">
        <f t="shared" si="7"/>
        <v>7.181818181818181E-07</v>
      </c>
    </row>
    <row r="229" spans="16:22" ht="12.75">
      <c r="P229">
        <v>1500</v>
      </c>
      <c r="Q229">
        <v>2.2</v>
      </c>
      <c r="R229">
        <v>200</v>
      </c>
      <c r="V229">
        <f t="shared" si="7"/>
        <v>9.09090909090909E-07</v>
      </c>
    </row>
    <row r="233" ht="12.75">
      <c r="P233" t="s">
        <v>48</v>
      </c>
    </row>
    <row r="236" spans="17:20" ht="12.75">
      <c r="Q236" t="s">
        <v>49</v>
      </c>
      <c r="R236" t="s">
        <v>50</v>
      </c>
      <c r="S236" t="s">
        <v>51</v>
      </c>
      <c r="T236" t="s">
        <v>47</v>
      </c>
    </row>
    <row r="237" spans="17:20" ht="12.75">
      <c r="Q237">
        <v>1500</v>
      </c>
      <c r="R237">
        <v>0</v>
      </c>
      <c r="S237">
        <v>1</v>
      </c>
      <c r="T237">
        <v>0</v>
      </c>
    </row>
    <row r="238" spans="17:20" ht="12.75">
      <c r="Q238">
        <v>1500</v>
      </c>
      <c r="R238">
        <v>0</v>
      </c>
      <c r="S238">
        <v>3.8</v>
      </c>
      <c r="T238">
        <v>2</v>
      </c>
    </row>
    <row r="239" spans="17:20" ht="12.75">
      <c r="Q239">
        <v>1500</v>
      </c>
      <c r="R239">
        <v>0</v>
      </c>
      <c r="S239">
        <v>40</v>
      </c>
      <c r="T239">
        <v>4</v>
      </c>
    </row>
    <row r="240" spans="17:20" ht="12.75">
      <c r="Q240">
        <v>1500</v>
      </c>
      <c r="R240">
        <v>0</v>
      </c>
      <c r="S240">
        <v>252</v>
      </c>
      <c r="T240">
        <v>8</v>
      </c>
    </row>
    <row r="241" spans="17:20" ht="12.75">
      <c r="Q241">
        <v>1500</v>
      </c>
      <c r="R241">
        <v>0</v>
      </c>
      <c r="S241">
        <v>560</v>
      </c>
      <c r="T241">
        <v>12</v>
      </c>
    </row>
    <row r="242" spans="17:20" ht="12.75">
      <c r="Q242">
        <v>1500</v>
      </c>
      <c r="R242">
        <v>0</v>
      </c>
      <c r="S242">
        <v>780</v>
      </c>
      <c r="T242">
        <v>15</v>
      </c>
    </row>
    <row r="243" spans="17:20" ht="12.75">
      <c r="Q243">
        <v>1500</v>
      </c>
      <c r="R243">
        <v>0</v>
      </c>
      <c r="S243">
        <v>1</v>
      </c>
      <c r="T243">
        <v>0</v>
      </c>
    </row>
    <row r="245" ht="12.75">
      <c r="R245" t="s">
        <v>52</v>
      </c>
    </row>
    <row r="247" spans="17:21" ht="12.75">
      <c r="Q247">
        <v>1500</v>
      </c>
      <c r="R247">
        <v>2.2</v>
      </c>
      <c r="S247">
        <v>92000</v>
      </c>
      <c r="T247">
        <v>15</v>
      </c>
      <c r="U247">
        <v>97</v>
      </c>
    </row>
    <row r="248" spans="17:21" ht="12.75">
      <c r="Q248">
        <v>1000</v>
      </c>
      <c r="R248">
        <v>2.2</v>
      </c>
      <c r="S248">
        <v>74000</v>
      </c>
      <c r="T248">
        <v>15</v>
      </c>
      <c r="U248">
        <v>98</v>
      </c>
    </row>
    <row r="249" spans="17:21" ht="12.75">
      <c r="Q249">
        <v>500</v>
      </c>
      <c r="R249">
        <v>2.2</v>
      </c>
      <c r="S249">
        <v>43000</v>
      </c>
      <c r="T249">
        <v>15</v>
      </c>
      <c r="U249">
        <v>99</v>
      </c>
    </row>
    <row r="250" spans="17:21" ht="12.75">
      <c r="Q250">
        <v>250</v>
      </c>
      <c r="R250">
        <v>2.2</v>
      </c>
      <c r="S250">
        <v>23900</v>
      </c>
      <c r="T250">
        <v>15</v>
      </c>
      <c r="U250">
        <v>100</v>
      </c>
    </row>
    <row r="251" spans="17:21" ht="12.75">
      <c r="Q251">
        <v>100</v>
      </c>
      <c r="R251">
        <v>2.2</v>
      </c>
      <c r="S251">
        <v>11300</v>
      </c>
      <c r="T251">
        <v>15</v>
      </c>
      <c r="U251">
        <v>101</v>
      </c>
    </row>
    <row r="252" spans="17:21" ht="12.75">
      <c r="Q252">
        <v>50</v>
      </c>
      <c r="R252">
        <v>2.2</v>
      </c>
      <c r="S252">
        <v>6200</v>
      </c>
      <c r="T252">
        <v>15</v>
      </c>
      <c r="U252">
        <v>102</v>
      </c>
    </row>
    <row r="253" spans="17:21" ht="12.75">
      <c r="Q253">
        <v>30</v>
      </c>
      <c r="R253">
        <v>2.2</v>
      </c>
      <c r="S253">
        <v>3900</v>
      </c>
      <c r="T253">
        <v>15</v>
      </c>
      <c r="U253">
        <v>102</v>
      </c>
    </row>
    <row r="259" ht="12.75">
      <c r="Q259" t="s">
        <v>53</v>
      </c>
    </row>
    <row r="263" spans="17:20" ht="12.75">
      <c r="Q263">
        <v>1500</v>
      </c>
      <c r="R263">
        <v>0</v>
      </c>
      <c r="S263">
        <v>72</v>
      </c>
      <c r="T263">
        <v>0</v>
      </c>
    </row>
    <row r="264" spans="17:20" ht="12.75">
      <c r="Q264">
        <v>1250</v>
      </c>
      <c r="R264">
        <v>0</v>
      </c>
      <c r="S264">
        <v>55</v>
      </c>
      <c r="T264">
        <v>15</v>
      </c>
    </row>
    <row r="265" spans="17:20" ht="12.75">
      <c r="Q265">
        <v>1000</v>
      </c>
      <c r="R265">
        <v>0</v>
      </c>
      <c r="S265">
        <v>42</v>
      </c>
      <c r="T265">
        <v>15</v>
      </c>
    </row>
    <row r="266" spans="17:20" ht="12.75">
      <c r="Q266">
        <v>500</v>
      </c>
      <c r="R266">
        <v>0</v>
      </c>
      <c r="S266">
        <v>15</v>
      </c>
      <c r="T266">
        <v>15</v>
      </c>
    </row>
    <row r="267" spans="17:20" ht="12.75">
      <c r="Q267">
        <v>250</v>
      </c>
      <c r="R267">
        <v>0</v>
      </c>
      <c r="S267">
        <v>7.5</v>
      </c>
      <c r="T267">
        <v>15</v>
      </c>
    </row>
    <row r="268" spans="17:20" ht="12.75">
      <c r="Q268">
        <v>50</v>
      </c>
      <c r="R268">
        <v>0</v>
      </c>
      <c r="S268">
        <v>0.5</v>
      </c>
      <c r="T268">
        <v>15</v>
      </c>
    </row>
    <row r="270" spans="17:21" ht="12.75">
      <c r="Q270">
        <v>1500</v>
      </c>
      <c r="R270">
        <v>2.2</v>
      </c>
      <c r="S270">
        <v>1980</v>
      </c>
      <c r="T270">
        <v>15</v>
      </c>
      <c r="U270">
        <v>103</v>
      </c>
    </row>
    <row r="271" spans="17:21" ht="12.75">
      <c r="Q271">
        <v>1250</v>
      </c>
      <c r="R271">
        <v>2.2</v>
      </c>
      <c r="S271">
        <v>1640</v>
      </c>
      <c r="T271">
        <v>15</v>
      </c>
      <c r="U271">
        <v>104</v>
      </c>
    </row>
    <row r="272" spans="17:21" ht="12.75">
      <c r="Q272">
        <v>1000</v>
      </c>
      <c r="R272">
        <v>2.2</v>
      </c>
      <c r="S272">
        <v>1290</v>
      </c>
      <c r="T272">
        <v>15</v>
      </c>
      <c r="U272">
        <v>105</v>
      </c>
    </row>
    <row r="273" spans="17:21" ht="12.75">
      <c r="Q273">
        <v>500</v>
      </c>
      <c r="R273">
        <v>2.2</v>
      </c>
      <c r="S273">
        <v>605</v>
      </c>
      <c r="T273">
        <v>15</v>
      </c>
      <c r="U273">
        <v>106</v>
      </c>
    </row>
    <row r="274" spans="17:21" ht="12.75">
      <c r="Q274">
        <v>250</v>
      </c>
      <c r="R274">
        <v>2.2</v>
      </c>
      <c r="S274">
        <v>280</v>
      </c>
      <c r="T274">
        <v>15</v>
      </c>
      <c r="U274">
        <v>107</v>
      </c>
    </row>
    <row r="275" spans="17:21" ht="12.75">
      <c r="Q275">
        <v>50</v>
      </c>
      <c r="R275">
        <v>2.2</v>
      </c>
      <c r="S275">
        <v>93</v>
      </c>
      <c r="T275">
        <v>15</v>
      </c>
      <c r="U275">
        <v>108</v>
      </c>
    </row>
    <row r="288" ht="12.75">
      <c r="Q288" t="s">
        <v>54</v>
      </c>
    </row>
    <row r="290" spans="17:20" ht="12.75">
      <c r="Q290">
        <v>1500</v>
      </c>
      <c r="R290">
        <v>0</v>
      </c>
      <c r="S290">
        <v>56</v>
      </c>
      <c r="T290">
        <v>0</v>
      </c>
    </row>
    <row r="291" spans="17:20" ht="12.75">
      <c r="Q291">
        <v>1250</v>
      </c>
      <c r="R291">
        <v>0</v>
      </c>
      <c r="S291">
        <v>43</v>
      </c>
      <c r="T291">
        <v>15</v>
      </c>
    </row>
    <row r="292" spans="17:20" ht="12.75">
      <c r="Q292">
        <v>1000</v>
      </c>
      <c r="R292">
        <v>0</v>
      </c>
      <c r="S292">
        <v>33</v>
      </c>
      <c r="T292">
        <v>15</v>
      </c>
    </row>
    <row r="293" spans="17:20" ht="12.75">
      <c r="Q293">
        <v>500</v>
      </c>
      <c r="R293">
        <v>0</v>
      </c>
      <c r="S293">
        <v>16.6</v>
      </c>
      <c r="T293">
        <v>15</v>
      </c>
    </row>
    <row r="294" spans="17:20" ht="12.75">
      <c r="Q294">
        <v>250</v>
      </c>
      <c r="R294">
        <v>0</v>
      </c>
      <c r="S294">
        <v>6</v>
      </c>
      <c r="T294">
        <v>15</v>
      </c>
    </row>
    <row r="295" spans="17:20" ht="12.75">
      <c r="Q295">
        <v>50</v>
      </c>
      <c r="R295">
        <v>0</v>
      </c>
      <c r="S295">
        <v>-5</v>
      </c>
      <c r="T295">
        <v>15</v>
      </c>
    </row>
    <row r="297" spans="17:21" ht="12.75">
      <c r="Q297">
        <v>1500</v>
      </c>
      <c r="R297">
        <v>2.2</v>
      </c>
      <c r="S297">
        <v>1930</v>
      </c>
      <c r="T297">
        <v>15</v>
      </c>
      <c r="U297">
        <v>109</v>
      </c>
    </row>
    <row r="298" spans="17:21" ht="12.75">
      <c r="Q298">
        <v>1250</v>
      </c>
      <c r="R298">
        <v>2.2</v>
      </c>
      <c r="S298">
        <v>1710</v>
      </c>
      <c r="T298">
        <v>15</v>
      </c>
      <c r="U298">
        <v>110</v>
      </c>
    </row>
    <row r="299" spans="17:21" ht="12.75">
      <c r="Q299">
        <v>1000</v>
      </c>
      <c r="R299">
        <v>2.2</v>
      </c>
      <c r="S299">
        <v>1350</v>
      </c>
      <c r="T299">
        <v>15</v>
      </c>
      <c r="U299">
        <v>111</v>
      </c>
    </row>
    <row r="300" spans="17:21" ht="12.75">
      <c r="Q300">
        <v>500</v>
      </c>
      <c r="R300">
        <v>2.2</v>
      </c>
      <c r="S300">
        <v>640</v>
      </c>
      <c r="T300">
        <v>15</v>
      </c>
      <c r="U300">
        <v>112</v>
      </c>
    </row>
    <row r="301" spans="17:21" ht="12.75">
      <c r="Q301">
        <v>250</v>
      </c>
      <c r="R301">
        <v>2.2</v>
      </c>
      <c r="S301">
        <v>295</v>
      </c>
      <c r="T301">
        <v>15</v>
      </c>
      <c r="U301">
        <v>113</v>
      </c>
    </row>
    <row r="302" spans="17:21" ht="12.75">
      <c r="Q302">
        <v>50</v>
      </c>
      <c r="R302">
        <v>2.2</v>
      </c>
      <c r="S302">
        <v>37</v>
      </c>
      <c r="T302">
        <v>15</v>
      </c>
      <c r="U302">
        <v>114</v>
      </c>
    </row>
  </sheetData>
  <mergeCells count="2">
    <mergeCell ref="Q162:S162"/>
    <mergeCell ref="R218:T218"/>
  </mergeCells>
  <printOptions/>
  <pageMargins left="0.75" right="0.75" top="1" bottom="1" header="0.5" footer="0.5"/>
  <pageSetup horizontalDpi="409" verticalDpi="409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dehning</cp:lastModifiedBy>
  <dcterms:created xsi:type="dcterms:W3CDTF">2005-11-06T19:53:59Z</dcterms:created>
  <dcterms:modified xsi:type="dcterms:W3CDTF">2005-12-05T03:30:44Z</dcterms:modified>
  <cp:category/>
  <cp:version/>
  <cp:contentType/>
  <cp:contentStatus/>
</cp:coreProperties>
</file>